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comments17.xml" ContentType="application/vnd.openxmlformats-officedocument.spreadsheetml.comments+xml"/>
  <Override PartName="/xl/comments18.xml" ContentType="application/vnd.openxmlformats-officedocument.spreadsheetml.comments+xml"/>
  <Override PartName="/xl/comments19.xml" ContentType="application/vnd.openxmlformats-officedocument.spreadsheetml.comments+xml"/>
  <Override PartName="/xl/comments20.xml" ContentType="application/vnd.openxmlformats-officedocument.spreadsheetml.comments+xml"/>
  <Override PartName="/xl/comments21.xml" ContentType="application/vnd.openxmlformats-officedocument.spreadsheetml.comments+xml"/>
  <Override PartName="/xl/comments22.xml" ContentType="application/vnd.openxmlformats-officedocument.spreadsheetml.comments+xml"/>
  <Override PartName="/xl/comments23.xml" ContentType="application/vnd.openxmlformats-officedocument.spreadsheetml.comments+xml"/>
  <Override PartName="/xl/comments24.xml" ContentType="application/vnd.openxmlformats-officedocument.spreadsheetml.comments+xml"/>
  <Override PartName="/xl/comments25.xml" ContentType="application/vnd.openxmlformats-officedocument.spreadsheetml.comments+xml"/>
  <Override PartName="/xl/comments26.xml" ContentType="application/vnd.openxmlformats-officedocument.spreadsheetml.comments+xml"/>
  <Override PartName="/xl/comments27.xml" ContentType="application/vnd.openxmlformats-officedocument.spreadsheetml.comments+xml"/>
  <Override PartName="/xl/comments28.xml" ContentType="application/vnd.openxmlformats-officedocument.spreadsheetml.comments+xml"/>
  <Override PartName="/xl/comments29.xml" ContentType="application/vnd.openxmlformats-officedocument.spreadsheetml.comments+xml"/>
  <Override PartName="/xl/comments30.xml" ContentType="application/vnd.openxmlformats-officedocument.spreadsheetml.comments+xml"/>
  <Override PartName="/xl/comments31.xml" ContentType="application/vnd.openxmlformats-officedocument.spreadsheetml.comments+xml"/>
  <Override PartName="/xl/comments32.xml" ContentType="application/vnd.openxmlformats-officedocument.spreadsheetml.comments+xml"/>
  <Override PartName="/xl/comments33.xml" ContentType="application/vnd.openxmlformats-officedocument.spreadsheetml.comments+xml"/>
  <Override PartName="/xl/comments34.xml" ContentType="application/vnd.openxmlformats-officedocument.spreadsheetml.comments+xml"/>
  <Override PartName="/xl/comments35.xml" ContentType="application/vnd.openxmlformats-officedocument.spreadsheetml.comments+xml"/>
  <Override PartName="/xl/comments36.xml" ContentType="application/vnd.openxmlformats-officedocument.spreadsheetml.comments+xml"/>
  <Override PartName="/xl/comments37.xml" ContentType="application/vnd.openxmlformats-officedocument.spreadsheetml.comments+xml"/>
  <Override PartName="/xl/comments38.xml" ContentType="application/vnd.openxmlformats-officedocument.spreadsheetml.comments+xml"/>
  <Override PartName="/xl/comments39.xml" ContentType="application/vnd.openxmlformats-officedocument.spreadsheetml.comments+xml"/>
  <Override PartName="/xl/comments40.xml" ContentType="application/vnd.openxmlformats-officedocument.spreadsheetml.comments+xml"/>
  <Override PartName="/xl/comments41.xml" ContentType="application/vnd.openxmlformats-officedocument.spreadsheetml.comments+xml"/>
  <Override PartName="/xl/comments42.xml" ContentType="application/vnd.openxmlformats-officedocument.spreadsheetml.comments+xml"/>
  <Override PartName="/xl/comments4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ate1904="1" showInkAnnotation="0" codeName="ThisWorkbook"/>
  <mc:AlternateContent xmlns:mc="http://schemas.openxmlformats.org/markup-compatibility/2006">
    <mc:Choice Requires="x15">
      <x15ac:absPath xmlns:x15ac="http://schemas.microsoft.com/office/spreadsheetml/2010/11/ac" url="https://ncaa.sharepoint.com/sites/intra_fo/acct/Accounting Lib/Agreed Upon Procedures and Financial Reporting System/2024 for FY23 reporting/Webpage documents/"/>
    </mc:Choice>
  </mc:AlternateContent>
  <xr:revisionPtr revIDLastSave="0" documentId="8_{93CDDFFE-2510-412F-A115-6B411DAD6129}" xr6:coauthVersionLast="47" xr6:coauthVersionMax="47" xr10:uidLastSave="{00000000-0000-0000-0000-000000000000}"/>
  <bookViews>
    <workbookView xWindow="-11385" yWindow="-21330" windowWidth="31185" windowHeight="20685" tabRatio="932" firstSheet="2" activeTab="2" xr2:uid="{00000000-000D-0000-FFFF-FFFF00000000}"/>
  </bookViews>
  <sheets>
    <sheet name="Intro Definition of project" sheetId="1" state="hidden" r:id="rId1"/>
    <sheet name="Intro Disclaimer" sheetId="2" state="hidden" r:id="rId2"/>
    <sheet name="School Information" sheetId="3" r:id="rId3"/>
    <sheet name="TOTALS rev &amp; exp categories" sheetId="4" r:id="rId4"/>
    <sheet name="rev mthd2 ticket sales by sport" sheetId="5" r:id="rId5"/>
    <sheet name="rev mthd2 dir state by sport" sheetId="6" r:id="rId6"/>
    <sheet name="rev mthd2 student fees by sport" sheetId="7" r:id="rId7"/>
    <sheet name="rev mthd2 dir inst'l by sport" sheetId="8" r:id="rId8"/>
    <sheet name="rev mthd2 less-tran to inst by" sheetId="9" r:id="rId9"/>
    <sheet name="rev mthd2 indir inst'l by sport" sheetId="10" r:id="rId10"/>
    <sheet name="rev mthd2 indir inst'l debt ser" sheetId="72" r:id="rId11"/>
    <sheet name="rev mthd2 guarantees by sport" sheetId="11" r:id="rId12"/>
    <sheet name="rev mthd2 contrib. by sport" sheetId="12" r:id="rId13"/>
    <sheet name="rev mthd2 in-kind by sport" sheetId="13" r:id="rId14"/>
    <sheet name="rev mthd2 3rd party by sport" sheetId="14" r:id="rId15"/>
    <sheet name="rev mthd2 media rights by sport" sheetId="15" r:id="rId16"/>
    <sheet name="rev mthd2 ncaa dist by sport" sheetId="16" r:id="rId17"/>
    <sheet name="rev mthd2 conf dist by sport" sheetId="17" r:id="rId18"/>
    <sheet name="rev conf dist bowl by sport" sheetId="79" r:id="rId19"/>
    <sheet name="rev mthd2 pgm sales by sport" sheetId="18" r:id="rId20"/>
    <sheet name="rev mthd2 royalties by sport" sheetId="19" r:id="rId21"/>
    <sheet name="rev mthd2 sports camp by sport" sheetId="20" r:id="rId22"/>
    <sheet name="rev mthd2 endowment by sport" sheetId="21" r:id="rId23"/>
    <sheet name="rev mthd2 other by sport" sheetId="22" r:id="rId24"/>
    <sheet name="rev mthd2 Bowl Rev by sport" sheetId="23" r:id="rId25"/>
    <sheet name="rev mthd2 plant by sport" sheetId="24" state="hidden" r:id="rId26"/>
    <sheet name="rev mthd2 endow contr by sport" sheetId="25" state="hidden" r:id="rId27"/>
    <sheet name="rev mthd2 state sppt by sport" sheetId="26" state="hidden" r:id="rId28"/>
    <sheet name="rev mthd2 subtot non-op rv by s" sheetId="27" state="hidden" r:id="rId29"/>
    <sheet name="exp mthd2 ath aid by sport" sheetId="28" r:id="rId30"/>
    <sheet name="exp mthd2 guarantees by sport" sheetId="29" r:id="rId31"/>
    <sheet name="exp mthd2 coach sal by sport" sheetId="30" state="hidden" r:id="rId32"/>
    <sheet name="exp exp2 coach comp by gender" sheetId="31" r:id="rId33"/>
    <sheet name="exp exp2 M coach comp by spt" sheetId="32" r:id="rId34"/>
    <sheet name="exp exp2 W coach comp by spt" sheetId="33" r:id="rId35"/>
    <sheet name="exp exp2 sppt both by sport" sheetId="34" r:id="rId36"/>
    <sheet name="exp mthd2 sppt sal by sport" sheetId="35" state="hidden" r:id="rId37"/>
    <sheet name="exp mthd2 spt oth comp by sport" sheetId="36" state="hidden" r:id="rId38"/>
    <sheet name="exp mthd2 severance by sport" sheetId="37" r:id="rId39"/>
    <sheet name="exp mthd2 recruiting by sport" sheetId="38" r:id="rId40"/>
    <sheet name="exp mthd2 team travel by sport" sheetId="39" r:id="rId41"/>
    <sheet name="exp mthd2 equipment by sport" sheetId="40" r:id="rId42"/>
    <sheet name="exp mthd2 game exp by sport" sheetId="41" r:id="rId43"/>
    <sheet name="exp mthd2 fund raising by sport" sheetId="42" r:id="rId44"/>
    <sheet name="exp mthd2 sports camp by sport" sheetId="43" r:id="rId45"/>
    <sheet name="exp mthd2 spirit by sport" sheetId="46" r:id="rId46"/>
    <sheet name="exp mthd2 athl facil by sport" sheetId="44" r:id="rId47"/>
    <sheet name="exp mthd2 dir overhead by sport" sheetId="45" r:id="rId48"/>
    <sheet name="exp mthd2 indir inst by sport" sheetId="47" r:id="rId49"/>
    <sheet name="exp mthd2 med ex by sport" sheetId="48" r:id="rId50"/>
    <sheet name="exp mthd2 memb dues by sport" sheetId="49" r:id="rId51"/>
    <sheet name="exp mthd2 st.-athl meal by spor" sheetId="76" r:id="rId52"/>
    <sheet name="exp mthd2 oth op exp by sport" sheetId="50" r:id="rId53"/>
    <sheet name="exp mthd2 Bowl Expense by sport" sheetId="51" r:id="rId54"/>
    <sheet name="exp mthd2 debt service by sport" sheetId="52" state="hidden" r:id="rId55"/>
    <sheet name="exp mthd2 capital exp by sport" sheetId="53" state="hidden" r:id="rId56"/>
    <sheet name="exp mthd2 tot non op exp by spt" sheetId="56" state="hidden" r:id="rId57"/>
    <sheet name="exp mthd2 Bowl Comp by sport" sheetId="78" r:id="rId58"/>
    <sheet name="Addt'l Info Table 1 - Athl Part" sheetId="57" r:id="rId59"/>
    <sheet name="Addt'l Info Table 2A - Head M's" sheetId="58" r:id="rId60"/>
    <sheet name="Addt'l Info Table 2B - Head W's" sheetId="59" r:id="rId61"/>
    <sheet name="Addt'l Info Table 3A - Asst M's" sheetId="60" r:id="rId62"/>
    <sheet name="Addt'l Info Table 3B - Asst W's" sheetId="61" r:id="rId63"/>
    <sheet name="Misc Addt'l Info" sheetId="62" state="hidden" r:id="rId64"/>
    <sheet name="Other Reporting Items" sheetId="63" r:id="rId65"/>
    <sheet name="Revenue Distribution Pell Grant" sheetId="77" r:id="rId66"/>
    <sheet name="Comments" sheetId="64" r:id="rId67"/>
    <sheet name="EADA Output - Op. Expenses" sheetId="65" state="hidden" r:id="rId68"/>
    <sheet name="EADA Output - Revs by Sport (1)" sheetId="66" state="hidden" r:id="rId69"/>
    <sheet name="EADA Output - Revs by Sport (2)" sheetId="67" state="hidden" r:id="rId70"/>
    <sheet name="EADA Output - Exps by Sport (1)" sheetId="68" state="hidden" r:id="rId71"/>
    <sheet name="EADA Output - Exps by Sport (2)" sheetId="69" state="hidden" r:id="rId72"/>
    <sheet name="EADA Output - Misc Info" sheetId="70" state="hidden" r:id="rId73"/>
    <sheet name="original EADA Form" sheetId="71" state="hidden" r:id="rId74"/>
  </sheets>
  <definedNames>
    <definedName name="_xlnm.Print_Area" localSheetId="73">'original EADA Form'!$A$1:$J$1106</definedName>
    <definedName name="_xlnm.Print_Area" localSheetId="3">'TOTALS rev &amp; exp categories'!$A$1:$D$60</definedName>
    <definedName name="Z_5556DC96_D068_44A2_945F_92CF014D11AC_.wvu.Cols" localSheetId="3" hidden="1">'TOTALS rev &amp; exp categories'!$E:$E</definedName>
    <definedName name="Z_5556DC96_D068_44A2_945F_92CF014D11AC_.wvu.PrintArea" localSheetId="73" hidden="1">'original EADA Form'!$A$1:$J$1106</definedName>
    <definedName name="Z_5556DC96_D068_44A2_945F_92CF014D11AC_.wvu.PrintArea" localSheetId="3" hidden="1">'TOTALS rev &amp; exp categories'!$A$1:$D$60</definedName>
    <definedName name="Z_5556DC96_D068_44A2_945F_92CF014D11AC_.wvu.Rows" localSheetId="32" hidden="1">'exp exp2 coach comp by gender'!$12:$12</definedName>
    <definedName name="Z_5556DC96_D068_44A2_945F_92CF014D11AC_.wvu.Rows" localSheetId="29" hidden="1">'exp mthd2 ath aid by sport'!$50:$50</definedName>
    <definedName name="Z_5556DC96_D068_44A2_945F_92CF014D11AC_.wvu.Rows" localSheetId="63" hidden="1">'Misc Addt''l Info'!$4:$17</definedName>
    <definedName name="Z_5556DC96_D068_44A2_945F_92CF014D11AC_.wvu.Rows" localSheetId="3" hidden="1">'TOTALS rev &amp; exp categories'!$26:$30,'TOTALS rev &amp; exp categories'!$58:$60,'TOTALS rev &amp; exp categories'!$64:$64</definedName>
  </definedNames>
  <calcPr calcId="191028"/>
  <customWorkbookViews>
    <customWorkbookView name="O'Barr, Jeffrey - Personal View" guid="{5556DC96-D068-44A2-945F-92CF014D11AC}" mergeInterval="0" personalView="1" maximized="1" windowWidth="1362" windowHeight="461" tabRatio="890" activeSheetId="3"/>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 i="5" l="1"/>
  <c r="J66" i="77" l="1"/>
  <c r="H66" i="77"/>
  <c r="F66" i="77"/>
  <c r="D66" i="77"/>
  <c r="H12" i="77"/>
  <c r="G37" i="78"/>
  <c r="G39" i="78" s="1"/>
  <c r="E37" i="78"/>
  <c r="E39" i="78" s="1"/>
  <c r="C37" i="78"/>
  <c r="C39" i="78" s="1"/>
  <c r="G39" i="51"/>
  <c r="E39" i="51"/>
  <c r="C39" i="51"/>
  <c r="G37" i="51"/>
  <c r="E37" i="51"/>
  <c r="C37" i="51"/>
  <c r="G39" i="50"/>
  <c r="E39" i="50"/>
  <c r="C39" i="50"/>
  <c r="G37" i="50"/>
  <c r="E37" i="50"/>
  <c r="C37" i="50"/>
  <c r="G37" i="76"/>
  <c r="G39" i="76" s="1"/>
  <c r="E37" i="76"/>
  <c r="E39" i="76" s="1"/>
  <c r="C37" i="76"/>
  <c r="C39" i="76" s="1"/>
  <c r="C39" i="49"/>
  <c r="G37" i="49"/>
  <c r="G39" i="49" s="1"/>
  <c r="E37" i="49"/>
  <c r="E39" i="49" s="1"/>
  <c r="C37" i="49"/>
  <c r="G39" i="48"/>
  <c r="E39" i="48"/>
  <c r="C39" i="48"/>
  <c r="G37" i="48"/>
  <c r="E37" i="48"/>
  <c r="C37" i="48"/>
  <c r="G39" i="47"/>
  <c r="G37" i="47"/>
  <c r="E37" i="47"/>
  <c r="E39" i="47" s="1"/>
  <c r="C37" i="47"/>
  <c r="C39" i="47" s="1"/>
  <c r="E39" i="45"/>
  <c r="C39" i="45"/>
  <c r="G37" i="45"/>
  <c r="G39" i="45" s="1"/>
  <c r="E37" i="45"/>
  <c r="C37" i="45"/>
  <c r="G39" i="44"/>
  <c r="C39" i="44"/>
  <c r="G37" i="44"/>
  <c r="E37" i="44"/>
  <c r="E39" i="44" s="1"/>
  <c r="C37" i="44"/>
  <c r="G37" i="46"/>
  <c r="G39" i="46" s="1"/>
  <c r="E37" i="46"/>
  <c r="E39" i="46" s="1"/>
  <c r="C37" i="46"/>
  <c r="C39" i="46" s="1"/>
  <c r="G39" i="43"/>
  <c r="E39" i="43"/>
  <c r="C39" i="43"/>
  <c r="G37" i="43"/>
  <c r="E37" i="43"/>
  <c r="C37" i="43"/>
  <c r="E39" i="42"/>
  <c r="C39" i="42"/>
  <c r="G37" i="42"/>
  <c r="G39" i="42" s="1"/>
  <c r="E37" i="42"/>
  <c r="C37" i="42"/>
  <c r="G37" i="41"/>
  <c r="G39" i="41" s="1"/>
  <c r="E37" i="41"/>
  <c r="E39" i="41" s="1"/>
  <c r="C37" i="41"/>
  <c r="C39" i="41" s="1"/>
  <c r="G37" i="40"/>
  <c r="G39" i="40" s="1"/>
  <c r="E37" i="40"/>
  <c r="E39" i="40" s="1"/>
  <c r="C37" i="40"/>
  <c r="C39" i="40" s="1"/>
  <c r="G37" i="39"/>
  <c r="G39" i="39" s="1"/>
  <c r="E37" i="39"/>
  <c r="E39" i="39" s="1"/>
  <c r="C37" i="39"/>
  <c r="C39" i="39" s="1"/>
  <c r="E39" i="38"/>
  <c r="C39" i="38"/>
  <c r="G37" i="38"/>
  <c r="G39" i="38" s="1"/>
  <c r="E37" i="38"/>
  <c r="C37" i="38"/>
  <c r="C37" i="32"/>
  <c r="D37" i="32"/>
  <c r="E37" i="32"/>
  <c r="F37" i="32"/>
  <c r="G37" i="32"/>
  <c r="H37" i="32"/>
  <c r="I37" i="32"/>
  <c r="I39" i="32" s="1"/>
  <c r="E39" i="32"/>
  <c r="F39" i="32"/>
  <c r="J45" i="33"/>
  <c r="I45" i="33"/>
  <c r="F45" i="33"/>
  <c r="J43" i="33"/>
  <c r="I43" i="33"/>
  <c r="H43" i="33"/>
  <c r="G43" i="33"/>
  <c r="F43" i="33"/>
  <c r="E43" i="33"/>
  <c r="E45" i="33" s="1"/>
  <c r="D43" i="33"/>
  <c r="C43" i="33"/>
  <c r="J37" i="32"/>
  <c r="G37" i="29"/>
  <c r="E37" i="29"/>
  <c r="C37" i="29"/>
  <c r="M38" i="28"/>
  <c r="L38" i="28"/>
  <c r="K38" i="28"/>
  <c r="I38" i="28"/>
  <c r="H38" i="28"/>
  <c r="G38" i="28"/>
  <c r="E38" i="28"/>
  <c r="D38" i="28"/>
  <c r="C38" i="28"/>
  <c r="G37" i="23"/>
  <c r="G39" i="23" s="1"/>
  <c r="E37" i="23"/>
  <c r="E39" i="23" s="1"/>
  <c r="C37" i="23"/>
  <c r="C39" i="23" s="1"/>
  <c r="G39" i="22"/>
  <c r="E39" i="22"/>
  <c r="C39" i="22"/>
  <c r="G37" i="22"/>
  <c r="E37" i="22"/>
  <c r="C37" i="22"/>
  <c r="G39" i="21"/>
  <c r="G37" i="21"/>
  <c r="E37" i="21"/>
  <c r="E39" i="21" s="1"/>
  <c r="C37" i="21"/>
  <c r="C39" i="21" s="1"/>
  <c r="E39" i="20"/>
  <c r="C39" i="20"/>
  <c r="G37" i="20"/>
  <c r="G39" i="20" s="1"/>
  <c r="E37" i="20"/>
  <c r="C37" i="20"/>
  <c r="G37" i="19"/>
  <c r="G39" i="19" s="1"/>
  <c r="E37" i="19"/>
  <c r="E39" i="19" s="1"/>
  <c r="C37" i="19"/>
  <c r="C39" i="19" s="1"/>
  <c r="E39" i="18"/>
  <c r="C39" i="18"/>
  <c r="G37" i="18"/>
  <c r="G39" i="18" s="1"/>
  <c r="E37" i="18"/>
  <c r="C37" i="18"/>
  <c r="E39" i="79"/>
  <c r="C39" i="79"/>
  <c r="G37" i="79"/>
  <c r="G39" i="79" s="1"/>
  <c r="E37" i="79"/>
  <c r="C37" i="79"/>
  <c r="G37" i="17"/>
  <c r="G39" i="17" s="1"/>
  <c r="E37" i="17"/>
  <c r="E39" i="17" s="1"/>
  <c r="C37" i="17"/>
  <c r="C39" i="17" s="1"/>
  <c r="G37" i="16"/>
  <c r="G39" i="16" s="1"/>
  <c r="E37" i="16"/>
  <c r="E39" i="16" s="1"/>
  <c r="C37" i="16"/>
  <c r="C39" i="16" s="1"/>
  <c r="G37" i="15"/>
  <c r="G39" i="15" s="1"/>
  <c r="E37" i="15"/>
  <c r="E39" i="15" s="1"/>
  <c r="C37" i="15"/>
  <c r="C39" i="15" s="1"/>
  <c r="G37" i="14"/>
  <c r="G39" i="14" s="1"/>
  <c r="E37" i="14"/>
  <c r="E39" i="14" s="1"/>
  <c r="C37" i="14"/>
  <c r="C39" i="14" s="1"/>
  <c r="E39" i="13"/>
  <c r="G37" i="13"/>
  <c r="G39" i="13" s="1"/>
  <c r="E37" i="13"/>
  <c r="C37" i="13"/>
  <c r="C39" i="13" s="1"/>
  <c r="G39" i="12"/>
  <c r="E39" i="12"/>
  <c r="C39" i="12"/>
  <c r="G37" i="12"/>
  <c r="E37" i="12"/>
  <c r="C37" i="12"/>
  <c r="G39" i="11"/>
  <c r="G37" i="11"/>
  <c r="E37" i="11"/>
  <c r="E39" i="11" s="1"/>
  <c r="C37" i="11"/>
  <c r="C39" i="11" s="1"/>
  <c r="G37" i="72"/>
  <c r="G39" i="72" s="1"/>
  <c r="E37" i="72"/>
  <c r="E39" i="72" s="1"/>
  <c r="C37" i="72"/>
  <c r="C39" i="72" s="1"/>
  <c r="G37" i="10"/>
  <c r="G39" i="10" s="1"/>
  <c r="E37" i="10"/>
  <c r="E39" i="10" s="1"/>
  <c r="C37" i="10"/>
  <c r="C39" i="10" s="1"/>
  <c r="E39" i="9"/>
  <c r="C39" i="9"/>
  <c r="G37" i="9"/>
  <c r="G39" i="9" s="1"/>
  <c r="E37" i="9"/>
  <c r="C37" i="9"/>
  <c r="G37" i="8"/>
  <c r="G39" i="8" s="1"/>
  <c r="E37" i="8"/>
  <c r="E39" i="8" s="1"/>
  <c r="C37" i="8"/>
  <c r="C39" i="8" s="1"/>
  <c r="G37" i="7"/>
  <c r="G39" i="7" s="1"/>
  <c r="E37" i="7"/>
  <c r="E39" i="7" s="1"/>
  <c r="C37" i="7"/>
  <c r="C39" i="7" s="1"/>
  <c r="K8" i="6"/>
  <c r="K7" i="6"/>
  <c r="K6" i="6"/>
  <c r="G37" i="6"/>
  <c r="G39" i="6" s="1"/>
  <c r="E37" i="6"/>
  <c r="E39" i="6" s="1"/>
  <c r="C37" i="6"/>
  <c r="C39" i="6" s="1"/>
  <c r="G37" i="5"/>
  <c r="E37" i="5"/>
  <c r="C37" i="5"/>
  <c r="D1" i="10" l="1"/>
  <c r="D1" i="19" l="1"/>
  <c r="B1" i="77"/>
  <c r="K6" i="79" l="1"/>
  <c r="K5" i="79"/>
  <c r="D1" i="79"/>
  <c r="B1" i="79"/>
  <c r="G4" i="79" s="1"/>
  <c r="A1" i="79"/>
  <c r="G5" i="79" s="1"/>
  <c r="K7" i="79"/>
  <c r="D1" i="78"/>
  <c r="B1" i="78"/>
  <c r="C4" i="78" s="1"/>
  <c r="A1" i="78"/>
  <c r="C5" i="78" s="1"/>
  <c r="K7" i="78"/>
  <c r="K6" i="78"/>
  <c r="K5" i="78"/>
  <c r="H14" i="77"/>
  <c r="H15" i="77"/>
  <c r="H16" i="77"/>
  <c r="H17" i="77"/>
  <c r="H18" i="77"/>
  <c r="H19" i="77"/>
  <c r="H20" i="77"/>
  <c r="H21" i="77"/>
  <c r="H22" i="77"/>
  <c r="H23" i="77"/>
  <c r="H24" i="77"/>
  <c r="H25" i="77"/>
  <c r="H26" i="77"/>
  <c r="H27" i="77"/>
  <c r="H28" i="77"/>
  <c r="H29" i="77"/>
  <c r="H30" i="77"/>
  <c r="H31" i="77"/>
  <c r="H32" i="77"/>
  <c r="H33" i="77"/>
  <c r="H34" i="77"/>
  <c r="H35" i="77"/>
  <c r="H36" i="77"/>
  <c r="H37" i="77"/>
  <c r="H38" i="77"/>
  <c r="H39" i="77"/>
  <c r="H40" i="77"/>
  <c r="H41" i="77"/>
  <c r="H42" i="77"/>
  <c r="H43" i="77"/>
  <c r="H44" i="77"/>
  <c r="H45" i="77"/>
  <c r="H46" i="77"/>
  <c r="H47" i="77"/>
  <c r="H48" i="77"/>
  <c r="H49" i="77"/>
  <c r="H50" i="77"/>
  <c r="H51" i="77"/>
  <c r="H52" i="77"/>
  <c r="H53" i="77"/>
  <c r="H54" i="77"/>
  <c r="H55" i="77"/>
  <c r="H56" i="77"/>
  <c r="H57" i="77"/>
  <c r="H58" i="77"/>
  <c r="H59" i="77"/>
  <c r="H60" i="77"/>
  <c r="H61" i="77"/>
  <c r="H62" i="77"/>
  <c r="H63" i="77"/>
  <c r="H64" i="77"/>
  <c r="H65" i="77"/>
  <c r="H13" i="77"/>
  <c r="E33" i="69"/>
  <c r="E31" i="69"/>
  <c r="E30" i="69"/>
  <c r="E29" i="69"/>
  <c r="I29" i="69" s="1"/>
  <c r="E28" i="69"/>
  <c r="E27" i="69"/>
  <c r="E26" i="69"/>
  <c r="E25" i="69"/>
  <c r="E24" i="69"/>
  <c r="I24" i="69" s="1"/>
  <c r="E23" i="69"/>
  <c r="E22" i="69"/>
  <c r="E21" i="69"/>
  <c r="I21" i="69" s="1"/>
  <c r="E20" i="69"/>
  <c r="I20" i="69" s="1"/>
  <c r="E19" i="69"/>
  <c r="I19" i="69" s="1"/>
  <c r="E18" i="69"/>
  <c r="E17" i="69"/>
  <c r="E16" i="69"/>
  <c r="E15" i="69"/>
  <c r="E14" i="69"/>
  <c r="E12" i="69"/>
  <c r="I12" i="69" s="1"/>
  <c r="E11" i="69"/>
  <c r="E10" i="69"/>
  <c r="I10" i="69" s="1"/>
  <c r="E9" i="69"/>
  <c r="E8" i="69"/>
  <c r="I8" i="69" s="1"/>
  <c r="G11" i="69"/>
  <c r="G33" i="69"/>
  <c r="G32" i="69"/>
  <c r="G26" i="69"/>
  <c r="G25" i="69"/>
  <c r="G22" i="69"/>
  <c r="G18" i="69"/>
  <c r="G15" i="69"/>
  <c r="G14" i="69"/>
  <c r="G9" i="69"/>
  <c r="E7" i="69"/>
  <c r="C33" i="69"/>
  <c r="C32" i="69"/>
  <c r="C31" i="69"/>
  <c r="C30" i="69"/>
  <c r="C28" i="69"/>
  <c r="C27" i="69"/>
  <c r="C26" i="69"/>
  <c r="C25" i="69"/>
  <c r="C23" i="69"/>
  <c r="C22" i="69"/>
  <c r="C18" i="69"/>
  <c r="C17" i="69"/>
  <c r="C16" i="69"/>
  <c r="C15" i="69"/>
  <c r="C14" i="69"/>
  <c r="C13" i="69"/>
  <c r="I13" i="69" s="1"/>
  <c r="C11" i="69"/>
  <c r="C9" i="69"/>
  <c r="C7" i="69"/>
  <c r="C6" i="69"/>
  <c r="I6" i="69" s="1"/>
  <c r="G33" i="67"/>
  <c r="G32" i="67"/>
  <c r="G26" i="67"/>
  <c r="G25" i="67"/>
  <c r="G22" i="67"/>
  <c r="G18" i="67"/>
  <c r="G15" i="67"/>
  <c r="G14" i="67"/>
  <c r="G11" i="67"/>
  <c r="G9" i="67"/>
  <c r="E33" i="67"/>
  <c r="E31" i="67"/>
  <c r="E30" i="67"/>
  <c r="E29" i="67"/>
  <c r="E28" i="67"/>
  <c r="E27" i="67"/>
  <c r="E26" i="67"/>
  <c r="E25" i="67"/>
  <c r="E24" i="67"/>
  <c r="I24" i="67" s="1"/>
  <c r="E23" i="67"/>
  <c r="E22" i="67"/>
  <c r="E21" i="67"/>
  <c r="I21" i="67" s="1"/>
  <c r="E20" i="67"/>
  <c r="I20" i="67" s="1"/>
  <c r="E19" i="67"/>
  <c r="I19" i="67" s="1"/>
  <c r="E18" i="67"/>
  <c r="E17" i="67"/>
  <c r="E16" i="67"/>
  <c r="E15" i="67"/>
  <c r="E14" i="67"/>
  <c r="E12" i="67"/>
  <c r="I12" i="67" s="1"/>
  <c r="E11" i="67"/>
  <c r="E10" i="67"/>
  <c r="I10" i="67" s="1"/>
  <c r="E9" i="67"/>
  <c r="E8" i="67"/>
  <c r="I8" i="67" s="1"/>
  <c r="E7" i="67"/>
  <c r="C33" i="67"/>
  <c r="C32" i="67"/>
  <c r="C31" i="67"/>
  <c r="C30" i="67"/>
  <c r="C28" i="67"/>
  <c r="C27" i="67"/>
  <c r="C26" i="67"/>
  <c r="C25" i="67"/>
  <c r="C23" i="67"/>
  <c r="I23" i="67" s="1"/>
  <c r="C22" i="67"/>
  <c r="I22" i="67" s="1"/>
  <c r="C18" i="67"/>
  <c r="C15" i="67"/>
  <c r="C16" i="67"/>
  <c r="C17" i="67"/>
  <c r="C14" i="67"/>
  <c r="C13" i="67"/>
  <c r="I13" i="67" s="1"/>
  <c r="C11" i="67"/>
  <c r="C9" i="67"/>
  <c r="C7" i="67"/>
  <c r="C6" i="67"/>
  <c r="B1" i="51"/>
  <c r="C4" i="51" s="1"/>
  <c r="D1" i="51"/>
  <c r="A1" i="51"/>
  <c r="C5" i="51" s="1"/>
  <c r="D1" i="76"/>
  <c r="B1" i="76"/>
  <c r="E4" i="76" s="1"/>
  <c r="A1" i="76"/>
  <c r="C5" i="76" s="1"/>
  <c r="K7" i="76"/>
  <c r="K6" i="76"/>
  <c r="K5" i="76"/>
  <c r="D1" i="23"/>
  <c r="B1" i="23"/>
  <c r="C4" i="23" s="1"/>
  <c r="A1" i="23"/>
  <c r="E5" i="23" s="1"/>
  <c r="D1" i="72"/>
  <c r="B1" i="72"/>
  <c r="G4" i="72" s="1"/>
  <c r="A1" i="72"/>
  <c r="G5" i="72" s="1"/>
  <c r="K7" i="72"/>
  <c r="K6" i="72"/>
  <c r="K5" i="72"/>
  <c r="E4" i="72"/>
  <c r="C4" i="72"/>
  <c r="D24" i="65"/>
  <c r="E23" i="65"/>
  <c r="F35" i="65"/>
  <c r="D26" i="65"/>
  <c r="E26" i="65"/>
  <c r="C15" i="65"/>
  <c r="F19" i="65"/>
  <c r="F20" i="65"/>
  <c r="F21" i="65"/>
  <c r="F22" i="65"/>
  <c r="F23" i="65"/>
  <c r="F24" i="65"/>
  <c r="F25" i="65"/>
  <c r="F26" i="65"/>
  <c r="F27" i="65"/>
  <c r="F28" i="65"/>
  <c r="F29" i="65"/>
  <c r="F30" i="65"/>
  <c r="F31" i="65"/>
  <c r="F32" i="65"/>
  <c r="F33" i="65"/>
  <c r="F34" i="65"/>
  <c r="F36" i="65"/>
  <c r="F37" i="65"/>
  <c r="F38" i="65"/>
  <c r="F39" i="65"/>
  <c r="F40" i="65"/>
  <c r="F41" i="65"/>
  <c r="F42" i="65"/>
  <c r="F43" i="65"/>
  <c r="F15" i="65"/>
  <c r="F16" i="65"/>
  <c r="F17" i="65"/>
  <c r="E19" i="65"/>
  <c r="E20" i="65"/>
  <c r="E21" i="65"/>
  <c r="E22" i="65"/>
  <c r="E24" i="65"/>
  <c r="E25" i="65"/>
  <c r="E27" i="65"/>
  <c r="E28" i="65"/>
  <c r="E29" i="65"/>
  <c r="E30" i="65"/>
  <c r="E31" i="65"/>
  <c r="E32" i="65"/>
  <c r="E33" i="65"/>
  <c r="E34" i="65"/>
  <c r="E35" i="65"/>
  <c r="E36" i="65"/>
  <c r="E37" i="65"/>
  <c r="E38" i="65"/>
  <c r="E39" i="65"/>
  <c r="E40" i="65"/>
  <c r="E41" i="65"/>
  <c r="E42" i="65"/>
  <c r="E15" i="65"/>
  <c r="E16" i="65"/>
  <c r="E17" i="65"/>
  <c r="D16" i="65"/>
  <c r="D17" i="65"/>
  <c r="D19" i="65"/>
  <c r="D20" i="65"/>
  <c r="D21" i="65"/>
  <c r="D23" i="65"/>
  <c r="D25" i="65"/>
  <c r="D27" i="65"/>
  <c r="D28" i="65"/>
  <c r="D29" i="65"/>
  <c r="D30" i="65"/>
  <c r="D31" i="65"/>
  <c r="D32" i="65"/>
  <c r="D33" i="65"/>
  <c r="D34" i="65"/>
  <c r="D35" i="65"/>
  <c r="D36" i="65"/>
  <c r="D37" i="65"/>
  <c r="D38" i="65"/>
  <c r="D39" i="65"/>
  <c r="D40" i="65"/>
  <c r="D42" i="65"/>
  <c r="C20" i="65"/>
  <c r="C22" i="65"/>
  <c r="C23" i="65"/>
  <c r="C24" i="65"/>
  <c r="C25" i="65"/>
  <c r="C26" i="65"/>
  <c r="C27" i="65"/>
  <c r="C31" i="65"/>
  <c r="C32" i="65"/>
  <c r="C34" i="65"/>
  <c r="C35" i="65"/>
  <c r="C36" i="65"/>
  <c r="C37" i="65"/>
  <c r="C39" i="65"/>
  <c r="C40" i="65"/>
  <c r="C41" i="65"/>
  <c r="C42" i="65"/>
  <c r="C16" i="65"/>
  <c r="C18" i="65"/>
  <c r="F38" i="34"/>
  <c r="G38" i="34"/>
  <c r="G40" i="34" s="1"/>
  <c r="K8" i="34" s="1"/>
  <c r="H38" i="34"/>
  <c r="H40" i="34" s="1"/>
  <c r="N8" i="34" s="1"/>
  <c r="A1" i="18"/>
  <c r="G5" i="18" s="1"/>
  <c r="C23" i="3"/>
  <c r="B1" i="45"/>
  <c r="G4" i="45" s="1"/>
  <c r="A1" i="45"/>
  <c r="G5" i="45" s="1"/>
  <c r="D1" i="45"/>
  <c r="A1" i="44"/>
  <c r="G5" i="44" s="1"/>
  <c r="B1" i="44"/>
  <c r="E4" i="44" s="1"/>
  <c r="D1" i="44"/>
  <c r="K7" i="45"/>
  <c r="K6" i="45"/>
  <c r="K5" i="45"/>
  <c r="D1" i="18"/>
  <c r="B1" i="18"/>
  <c r="E4" i="18" s="1"/>
  <c r="D1" i="16"/>
  <c r="B1" i="16"/>
  <c r="G4" i="16" s="1"/>
  <c r="A1" i="16"/>
  <c r="A1" i="13"/>
  <c r="G5" i="13"/>
  <c r="A1" i="9"/>
  <c r="G5" i="9" s="1"/>
  <c r="B1" i="13"/>
  <c r="G4" i="13" s="1"/>
  <c r="D1" i="9"/>
  <c r="B1" i="9"/>
  <c r="C4" i="9" s="1"/>
  <c r="D1" i="13"/>
  <c r="E5" i="13"/>
  <c r="C5" i="13"/>
  <c r="D73" i="71"/>
  <c r="F72" i="71" s="1"/>
  <c r="C127" i="71"/>
  <c r="D127" i="71"/>
  <c r="E127" i="71"/>
  <c r="F127" i="71"/>
  <c r="G127" i="71"/>
  <c r="H127" i="71"/>
  <c r="I140" i="71"/>
  <c r="E460" i="71" s="1"/>
  <c r="I141" i="71"/>
  <c r="E461" i="71" s="1"/>
  <c r="G501" i="71" s="1"/>
  <c r="E1046" i="71" s="1"/>
  <c r="I142" i="71"/>
  <c r="E462" i="71" s="1"/>
  <c r="I144" i="71"/>
  <c r="E464" i="71"/>
  <c r="I145" i="71"/>
  <c r="E465" i="71"/>
  <c r="I146" i="71"/>
  <c r="I147" i="71"/>
  <c r="E467" i="71" s="1"/>
  <c r="I148" i="71"/>
  <c r="E468" i="71"/>
  <c r="I149" i="71"/>
  <c r="I150" i="71"/>
  <c r="E470" i="71" s="1"/>
  <c r="G510" i="71" s="1"/>
  <c r="I151" i="71"/>
  <c r="E471" i="71" s="1"/>
  <c r="I152" i="71"/>
  <c r="E472" i="71" s="1"/>
  <c r="I154" i="71"/>
  <c r="E474" i="71"/>
  <c r="I155" i="71"/>
  <c r="E475" i="71" s="1"/>
  <c r="I157" i="71"/>
  <c r="E477" i="71"/>
  <c r="I158" i="71"/>
  <c r="E478" i="71"/>
  <c r="I159" i="71"/>
  <c r="I160" i="71"/>
  <c r="I161" i="71"/>
  <c r="E481" i="71"/>
  <c r="I162" i="71"/>
  <c r="E482" i="71"/>
  <c r="I163" i="71"/>
  <c r="E483" i="71"/>
  <c r="I164" i="71"/>
  <c r="E484" i="71" s="1"/>
  <c r="E165" i="71"/>
  <c r="H165" i="71"/>
  <c r="D166" i="71"/>
  <c r="G166" i="71"/>
  <c r="C167" i="71"/>
  <c r="F989" i="71"/>
  <c r="F167" i="71"/>
  <c r="F1004" i="71" s="1"/>
  <c r="I182" i="71"/>
  <c r="E542" i="71"/>
  <c r="I183" i="71"/>
  <c r="E543" i="71"/>
  <c r="I184" i="71"/>
  <c r="E544" i="71"/>
  <c r="I186" i="71"/>
  <c r="E546" i="71" s="1"/>
  <c r="I187" i="71"/>
  <c r="E547" i="71" s="1"/>
  <c r="I188" i="71"/>
  <c r="E548" i="71" s="1"/>
  <c r="I189" i="71"/>
  <c r="E549" i="71" s="1"/>
  <c r="I190" i="71"/>
  <c r="E550" i="71" s="1"/>
  <c r="I191" i="71"/>
  <c r="I192" i="71"/>
  <c r="E552" i="71"/>
  <c r="I193" i="71"/>
  <c r="E553" i="71"/>
  <c r="I194" i="71"/>
  <c r="E554" i="71"/>
  <c r="I195" i="71"/>
  <c r="I196" i="71"/>
  <c r="I197" i="71"/>
  <c r="E557" i="71"/>
  <c r="I198" i="71"/>
  <c r="E558" i="71"/>
  <c r="I199" i="71"/>
  <c r="I200" i="71"/>
  <c r="E560" i="71" s="1"/>
  <c r="I201" i="71"/>
  <c r="E561" i="71"/>
  <c r="I202" i="71"/>
  <c r="E562" i="71" s="1"/>
  <c r="G602" i="71" s="1"/>
  <c r="I203" i="71"/>
  <c r="E563" i="71" s="1"/>
  <c r="I204" i="71"/>
  <c r="E564" i="71" s="1"/>
  <c r="G604" i="71" s="1"/>
  <c r="I205" i="71"/>
  <c r="E565" i="71" s="1"/>
  <c r="G605" i="71" s="1"/>
  <c r="E206" i="71"/>
  <c r="H206" i="71"/>
  <c r="D207" i="71"/>
  <c r="G207" i="71"/>
  <c r="C1005" i="71" s="1"/>
  <c r="C208" i="71"/>
  <c r="F208" i="71"/>
  <c r="C247" i="71"/>
  <c r="C250" i="71"/>
  <c r="D247" i="71"/>
  <c r="D250" i="71"/>
  <c r="E247" i="71"/>
  <c r="E250" i="71"/>
  <c r="F247" i="71"/>
  <c r="F250" i="71" s="1"/>
  <c r="G247" i="71"/>
  <c r="G250" i="71" s="1"/>
  <c r="H247" i="71"/>
  <c r="H250" i="71" s="1"/>
  <c r="I247" i="71"/>
  <c r="I250" i="71"/>
  <c r="C286" i="71"/>
  <c r="C289" i="71" s="1"/>
  <c r="D286" i="71"/>
  <c r="D289" i="71"/>
  <c r="E286" i="71"/>
  <c r="E289" i="71" s="1"/>
  <c r="F286" i="71"/>
  <c r="F289" i="71" s="1"/>
  <c r="G286" i="71"/>
  <c r="G289" i="71" s="1"/>
  <c r="H286" i="71"/>
  <c r="H289" i="71" s="1"/>
  <c r="I286" i="71"/>
  <c r="I289" i="71"/>
  <c r="E300" i="71"/>
  <c r="E301" i="71"/>
  <c r="C1046" i="71" s="1"/>
  <c r="E302" i="71"/>
  <c r="E304" i="71"/>
  <c r="E305" i="71"/>
  <c r="E306" i="71"/>
  <c r="E307" i="71"/>
  <c r="E308" i="71"/>
  <c r="E309" i="71"/>
  <c r="E310" i="71"/>
  <c r="E311" i="71"/>
  <c r="E312" i="71"/>
  <c r="E314" i="71"/>
  <c r="E315" i="71"/>
  <c r="E317" i="71"/>
  <c r="E318" i="71"/>
  <c r="E319" i="71"/>
  <c r="E320" i="71"/>
  <c r="E321" i="71"/>
  <c r="E322" i="71"/>
  <c r="E323" i="71"/>
  <c r="E324" i="71"/>
  <c r="C325" i="71"/>
  <c r="C329" i="71" s="1"/>
  <c r="D325" i="71"/>
  <c r="D329" i="71" s="1"/>
  <c r="E328" i="71"/>
  <c r="C366" i="71"/>
  <c r="C369" i="71"/>
  <c r="D366" i="71"/>
  <c r="D369" i="71"/>
  <c r="E366" i="71"/>
  <c r="E369" i="71"/>
  <c r="F366" i="71"/>
  <c r="F369" i="71" s="1"/>
  <c r="G366" i="71"/>
  <c r="G369" i="71"/>
  <c r="H366" i="71"/>
  <c r="H369" i="71"/>
  <c r="I366" i="71"/>
  <c r="I369" i="71"/>
  <c r="C405" i="71"/>
  <c r="C408" i="71" s="1"/>
  <c r="D405" i="71"/>
  <c r="D408" i="71"/>
  <c r="E405" i="71"/>
  <c r="E408" i="71"/>
  <c r="F405" i="71"/>
  <c r="F408" i="71"/>
  <c r="G405" i="71"/>
  <c r="G408" i="71" s="1"/>
  <c r="H405" i="71"/>
  <c r="H408" i="71"/>
  <c r="I405" i="71"/>
  <c r="I408" i="71"/>
  <c r="E420" i="71"/>
  <c r="C1050" i="71"/>
  <c r="E421" i="71"/>
  <c r="E422" i="71"/>
  <c r="E424" i="71"/>
  <c r="E425" i="71"/>
  <c r="E426" i="71"/>
  <c r="E427" i="71"/>
  <c r="E428" i="71"/>
  <c r="E429" i="71"/>
  <c r="E430" i="71"/>
  <c r="E431" i="71"/>
  <c r="E432" i="71"/>
  <c r="E433" i="71"/>
  <c r="E434" i="71"/>
  <c r="E435" i="71"/>
  <c r="E436" i="71"/>
  <c r="E437" i="71"/>
  <c r="E438" i="71"/>
  <c r="E439" i="71"/>
  <c r="E440" i="71"/>
  <c r="E441" i="71"/>
  <c r="E442" i="71"/>
  <c r="E443" i="71"/>
  <c r="C444" i="71"/>
  <c r="C448" i="71"/>
  <c r="D444" i="71"/>
  <c r="D448" i="71" s="1"/>
  <c r="E447" i="71"/>
  <c r="C1052" i="71"/>
  <c r="C460" i="71"/>
  <c r="C461" i="71"/>
  <c r="C462" i="71"/>
  <c r="C464" i="71"/>
  <c r="C465" i="71"/>
  <c r="C466" i="71"/>
  <c r="E466" i="71"/>
  <c r="C467" i="71"/>
  <c r="C468" i="71"/>
  <c r="C469" i="71"/>
  <c r="E469" i="71"/>
  <c r="C470" i="71"/>
  <c r="C471" i="71"/>
  <c r="C472" i="71"/>
  <c r="C474" i="71"/>
  <c r="C475" i="71"/>
  <c r="C477" i="71"/>
  <c r="G517" i="71" s="1"/>
  <c r="C478" i="71"/>
  <c r="C479" i="71"/>
  <c r="E479" i="71"/>
  <c r="C480" i="71"/>
  <c r="G520" i="71"/>
  <c r="E480" i="71"/>
  <c r="C481" i="71"/>
  <c r="G521" i="71" s="1"/>
  <c r="C482" i="71"/>
  <c r="C483" i="71"/>
  <c r="C484" i="71"/>
  <c r="D485" i="71"/>
  <c r="D488" i="71" s="1"/>
  <c r="F485" i="71"/>
  <c r="F488" i="71"/>
  <c r="G485" i="71"/>
  <c r="G488" i="71"/>
  <c r="H485" i="71"/>
  <c r="I485" i="71"/>
  <c r="J485" i="71"/>
  <c r="J488" i="71"/>
  <c r="H488" i="71"/>
  <c r="I488" i="71"/>
  <c r="C525" i="71"/>
  <c r="C529" i="71" s="1"/>
  <c r="D525" i="71"/>
  <c r="D529" i="71"/>
  <c r="E525" i="71"/>
  <c r="E529" i="71" s="1"/>
  <c r="F525" i="71"/>
  <c r="F529" i="71" s="1"/>
  <c r="H525" i="71"/>
  <c r="H529" i="71" s="1"/>
  <c r="I525" i="71"/>
  <c r="I529" i="71"/>
  <c r="G528" i="71"/>
  <c r="E1048" i="71" s="1"/>
  <c r="C542" i="71"/>
  <c r="C543" i="71"/>
  <c r="C544" i="71"/>
  <c r="C546" i="71"/>
  <c r="G586" i="71" s="1"/>
  <c r="C547" i="71"/>
  <c r="C548" i="71"/>
  <c r="C549" i="71"/>
  <c r="C550" i="71"/>
  <c r="C551" i="71"/>
  <c r="E551" i="71"/>
  <c r="C552" i="71"/>
  <c r="G592" i="71" s="1"/>
  <c r="C553" i="71"/>
  <c r="C554" i="71"/>
  <c r="C555" i="71"/>
  <c r="E555" i="71"/>
  <c r="C556" i="71"/>
  <c r="E556" i="71"/>
  <c r="C557" i="71"/>
  <c r="G597" i="71" s="1"/>
  <c r="C558" i="71"/>
  <c r="C559" i="71"/>
  <c r="E559" i="71"/>
  <c r="C560" i="71"/>
  <c r="C561" i="71"/>
  <c r="C562" i="71"/>
  <c r="C563" i="71"/>
  <c r="C564" i="71"/>
  <c r="C565" i="71"/>
  <c r="D566" i="71"/>
  <c r="D569" i="71"/>
  <c r="F566" i="71"/>
  <c r="F569" i="71"/>
  <c r="G566" i="71"/>
  <c r="G569" i="71"/>
  <c r="H566" i="71"/>
  <c r="H569" i="71" s="1"/>
  <c r="I566" i="71"/>
  <c r="I569" i="71"/>
  <c r="J566" i="71"/>
  <c r="J569" i="71"/>
  <c r="C606" i="71"/>
  <c r="C610" i="71"/>
  <c r="D606" i="71"/>
  <c r="D610" i="71" s="1"/>
  <c r="E606" i="71"/>
  <c r="E610" i="71"/>
  <c r="F606" i="71"/>
  <c r="F610" i="71"/>
  <c r="H606" i="71"/>
  <c r="H610" i="71"/>
  <c r="I606" i="71"/>
  <c r="I610" i="71" s="1"/>
  <c r="G609" i="71"/>
  <c r="E1052" i="71" s="1"/>
  <c r="E632" i="71"/>
  <c r="G644" i="71"/>
  <c r="C695" i="71"/>
  <c r="D695" i="71"/>
  <c r="E695" i="71"/>
  <c r="F695" i="71"/>
  <c r="G695" i="71"/>
  <c r="H695" i="71"/>
  <c r="D697" i="71"/>
  <c r="K719" i="71"/>
  <c r="K720" i="71"/>
  <c r="K721" i="71"/>
  <c r="K722" i="71"/>
  <c r="K723" i="71"/>
  <c r="K724" i="71"/>
  <c r="K725" i="71"/>
  <c r="K726" i="71"/>
  <c r="K727" i="71"/>
  <c r="K728" i="71"/>
  <c r="K729" i="71"/>
  <c r="K730" i="71"/>
  <c r="K731" i="71"/>
  <c r="K732" i="71"/>
  <c r="K733" i="71"/>
  <c r="K734" i="71"/>
  <c r="K735" i="71"/>
  <c r="K736" i="71"/>
  <c r="K737" i="71"/>
  <c r="K738" i="71"/>
  <c r="K739" i="71"/>
  <c r="K740" i="71"/>
  <c r="K741" i="71"/>
  <c r="K742" i="71"/>
  <c r="K743" i="71"/>
  <c r="C744" i="71"/>
  <c r="D744" i="71"/>
  <c r="E744" i="71"/>
  <c r="F744" i="71"/>
  <c r="G744" i="71"/>
  <c r="H744" i="71"/>
  <c r="I744" i="71"/>
  <c r="J744" i="71"/>
  <c r="K767" i="71"/>
  <c r="K768" i="71"/>
  <c r="K769" i="71"/>
  <c r="K770" i="71"/>
  <c r="K771" i="71"/>
  <c r="K772" i="71"/>
  <c r="K773" i="71"/>
  <c r="K774" i="71"/>
  <c r="K775" i="71"/>
  <c r="K776" i="71"/>
  <c r="K777" i="71"/>
  <c r="K778" i="71"/>
  <c r="K779" i="71"/>
  <c r="K780" i="71"/>
  <c r="K781" i="71"/>
  <c r="K782" i="71"/>
  <c r="K783" i="71"/>
  <c r="K784" i="71"/>
  <c r="K785" i="71"/>
  <c r="K786" i="71"/>
  <c r="K787" i="71"/>
  <c r="K788" i="71"/>
  <c r="K789" i="71"/>
  <c r="K790" i="71"/>
  <c r="K791" i="71"/>
  <c r="C792" i="71"/>
  <c r="D792" i="71"/>
  <c r="E792" i="71"/>
  <c r="F792" i="71"/>
  <c r="G792" i="71"/>
  <c r="H792" i="71"/>
  <c r="I792" i="71"/>
  <c r="J792" i="71"/>
  <c r="K815" i="71"/>
  <c r="K816" i="71"/>
  <c r="K817" i="71"/>
  <c r="K818" i="71"/>
  <c r="K819" i="71"/>
  <c r="K820" i="71"/>
  <c r="K821" i="71"/>
  <c r="K822" i="71"/>
  <c r="K823" i="71"/>
  <c r="K824" i="71"/>
  <c r="K825" i="71"/>
  <c r="K826" i="71"/>
  <c r="K827" i="71"/>
  <c r="K828" i="71"/>
  <c r="K829" i="71"/>
  <c r="K830" i="71"/>
  <c r="K831" i="71"/>
  <c r="K832" i="71"/>
  <c r="K833" i="71"/>
  <c r="K834" i="71"/>
  <c r="K835" i="71"/>
  <c r="K836" i="71"/>
  <c r="K837" i="71"/>
  <c r="K838" i="71"/>
  <c r="K839" i="71"/>
  <c r="C840" i="71"/>
  <c r="D840" i="71"/>
  <c r="E840" i="71"/>
  <c r="F840" i="71"/>
  <c r="G840" i="71"/>
  <c r="H840" i="71"/>
  <c r="I840" i="71"/>
  <c r="J840" i="71"/>
  <c r="K863" i="71"/>
  <c r="K864" i="71"/>
  <c r="K865" i="71"/>
  <c r="K866" i="71"/>
  <c r="K867" i="71"/>
  <c r="K868" i="71"/>
  <c r="K869" i="71"/>
  <c r="K870" i="71"/>
  <c r="K871" i="71"/>
  <c r="K872" i="71"/>
  <c r="K873" i="71"/>
  <c r="K874" i="71"/>
  <c r="K875" i="71"/>
  <c r="K876" i="71"/>
  <c r="K877" i="71"/>
  <c r="K878" i="71"/>
  <c r="K879" i="71"/>
  <c r="K880" i="71"/>
  <c r="K881" i="71"/>
  <c r="K882" i="71"/>
  <c r="K883" i="71"/>
  <c r="K884" i="71"/>
  <c r="K885" i="71"/>
  <c r="K886" i="71"/>
  <c r="K887" i="71"/>
  <c r="C888" i="71"/>
  <c r="D888" i="71"/>
  <c r="E888" i="71"/>
  <c r="F888" i="71"/>
  <c r="G888" i="71"/>
  <c r="H888" i="71"/>
  <c r="I888" i="71"/>
  <c r="J888" i="71"/>
  <c r="C905" i="71"/>
  <c r="E905" i="71"/>
  <c r="C906" i="71"/>
  <c r="D906" i="71"/>
  <c r="E906" i="71"/>
  <c r="F906" i="71"/>
  <c r="C907" i="71"/>
  <c r="D907" i="71"/>
  <c r="E907" i="71"/>
  <c r="F907" i="71"/>
  <c r="D908" i="71"/>
  <c r="F908" i="71"/>
  <c r="C909" i="71"/>
  <c r="E909" i="71"/>
  <c r="C910" i="71"/>
  <c r="D910" i="71"/>
  <c r="E910" i="71"/>
  <c r="F910" i="71"/>
  <c r="C911" i="71"/>
  <c r="D911" i="71"/>
  <c r="E911" i="71"/>
  <c r="F911" i="71"/>
  <c r="C912" i="71"/>
  <c r="D912" i="71"/>
  <c r="E912" i="71"/>
  <c r="F912" i="71"/>
  <c r="C913" i="71"/>
  <c r="D913" i="71"/>
  <c r="E913" i="71"/>
  <c r="F913" i="71"/>
  <c r="C914" i="71"/>
  <c r="D914" i="71"/>
  <c r="E914" i="71"/>
  <c r="F914" i="71"/>
  <c r="C915" i="71"/>
  <c r="D915" i="71"/>
  <c r="E915" i="71"/>
  <c r="F915" i="71"/>
  <c r="C916" i="71"/>
  <c r="D916" i="71"/>
  <c r="E916" i="71"/>
  <c r="F916" i="71"/>
  <c r="C917" i="71"/>
  <c r="D917" i="71"/>
  <c r="E917" i="71"/>
  <c r="F917" i="71"/>
  <c r="D918" i="71"/>
  <c r="F918" i="71"/>
  <c r="C919" i="71"/>
  <c r="D919" i="71"/>
  <c r="E919" i="71"/>
  <c r="F919" i="71"/>
  <c r="C920" i="71"/>
  <c r="D920" i="71"/>
  <c r="E920" i="71"/>
  <c r="F920" i="71"/>
  <c r="D921" i="71"/>
  <c r="F921" i="71"/>
  <c r="C922" i="71"/>
  <c r="D922" i="71"/>
  <c r="E922" i="71"/>
  <c r="F922" i="71"/>
  <c r="C923" i="71"/>
  <c r="D923" i="71"/>
  <c r="E923" i="71"/>
  <c r="F923" i="71"/>
  <c r="C924" i="71"/>
  <c r="D924" i="71"/>
  <c r="E924" i="71"/>
  <c r="F924" i="71"/>
  <c r="C925" i="71"/>
  <c r="D925" i="71"/>
  <c r="E925" i="71"/>
  <c r="F925" i="71"/>
  <c r="C926" i="71"/>
  <c r="D926" i="71"/>
  <c r="E926" i="71"/>
  <c r="F926" i="71"/>
  <c r="C927" i="71"/>
  <c r="D927" i="71"/>
  <c r="E927" i="71"/>
  <c r="F927" i="71"/>
  <c r="C928" i="71"/>
  <c r="D928" i="71"/>
  <c r="E928" i="71"/>
  <c r="F928" i="71"/>
  <c r="C929" i="71"/>
  <c r="D929" i="71"/>
  <c r="E929" i="71"/>
  <c r="F929" i="71"/>
  <c r="E930" i="71"/>
  <c r="F930" i="71"/>
  <c r="C957" i="71"/>
  <c r="C958" i="71"/>
  <c r="B961" i="71"/>
  <c r="C989" i="71"/>
  <c r="D989" i="71"/>
  <c r="E989" i="71"/>
  <c r="C990" i="71"/>
  <c r="D990" i="71"/>
  <c r="C1004" i="71"/>
  <c r="D1004" i="71"/>
  <c r="E1004" i="71"/>
  <c r="D1005" i="71"/>
  <c r="E1005" i="71"/>
  <c r="F1005" i="71"/>
  <c r="C1045" i="71"/>
  <c r="C1048" i="71"/>
  <c r="C1054" i="71"/>
  <c r="E1054" i="71"/>
  <c r="A3" i="70"/>
  <c r="C3" i="70"/>
  <c r="K1" i="70"/>
  <c r="A10" i="70"/>
  <c r="B10" i="70"/>
  <c r="C10" i="70"/>
  <c r="A17" i="70"/>
  <c r="C17" i="70"/>
  <c r="A24" i="70"/>
  <c r="C24" i="70"/>
  <c r="K3" i="69"/>
  <c r="C4" i="69"/>
  <c r="E4" i="69"/>
  <c r="G4" i="69"/>
  <c r="C5" i="69"/>
  <c r="E5" i="69"/>
  <c r="G5" i="69"/>
  <c r="K3" i="68"/>
  <c r="C4" i="68"/>
  <c r="E4" i="68"/>
  <c r="G4" i="68"/>
  <c r="C5" i="68"/>
  <c r="E5" i="68"/>
  <c r="G5" i="68"/>
  <c r="E6" i="68"/>
  <c r="I6" i="68" s="1"/>
  <c r="E7" i="68"/>
  <c r="I7" i="68" s="1"/>
  <c r="C8" i="68"/>
  <c r="I8" i="68" s="1"/>
  <c r="C9" i="68"/>
  <c r="E9" i="68"/>
  <c r="E10" i="68"/>
  <c r="I10" i="68" s="1"/>
  <c r="E11" i="68"/>
  <c r="G11" i="68"/>
  <c r="C12" i="68"/>
  <c r="E12" i="68"/>
  <c r="G12" i="68"/>
  <c r="E13" i="68"/>
  <c r="I13" i="68" s="1"/>
  <c r="C14" i="68"/>
  <c r="I14" i="68" s="1"/>
  <c r="C15" i="68"/>
  <c r="E15" i="68"/>
  <c r="G15" i="68"/>
  <c r="C16" i="68"/>
  <c r="E16" i="68"/>
  <c r="G16" i="68"/>
  <c r="C17" i="68"/>
  <c r="E17" i="68"/>
  <c r="C18" i="68"/>
  <c r="E18" i="68"/>
  <c r="C19" i="68"/>
  <c r="E19" i="68"/>
  <c r="G19" i="68"/>
  <c r="E20" i="68"/>
  <c r="I20" i="68" s="1"/>
  <c r="E21" i="68"/>
  <c r="I21" i="68" s="1"/>
  <c r="C22" i="68"/>
  <c r="E22" i="68"/>
  <c r="G22" i="68"/>
  <c r="C23" i="68"/>
  <c r="E23" i="68"/>
  <c r="E24" i="68"/>
  <c r="I24" i="68" s="1"/>
  <c r="E25" i="68"/>
  <c r="I25" i="68" s="1"/>
  <c r="C26" i="68"/>
  <c r="E26" i="68"/>
  <c r="G26" i="68"/>
  <c r="E27" i="68"/>
  <c r="I27" i="68" s="1"/>
  <c r="E28" i="68"/>
  <c r="I28" i="68" s="1"/>
  <c r="C29" i="68"/>
  <c r="E29" i="68"/>
  <c r="G29" i="68"/>
  <c r="C30" i="68"/>
  <c r="E30" i="68"/>
  <c r="G30" i="68"/>
  <c r="C31" i="68"/>
  <c r="E31" i="68"/>
  <c r="C32" i="68"/>
  <c r="E32" i="68"/>
  <c r="C33" i="68"/>
  <c r="I33" i="68" s="1"/>
  <c r="C34" i="68"/>
  <c r="E34" i="68"/>
  <c r="G34" i="68"/>
  <c r="K3" i="67"/>
  <c r="C4" i="67"/>
  <c r="E4" i="67"/>
  <c r="G4" i="67"/>
  <c r="C5" i="67"/>
  <c r="E5" i="67"/>
  <c r="G5" i="67"/>
  <c r="K3" i="66"/>
  <c r="C4" i="66"/>
  <c r="E4" i="66"/>
  <c r="G4" i="66"/>
  <c r="C5" i="66"/>
  <c r="E5" i="66"/>
  <c r="G5" i="66"/>
  <c r="J1" i="65"/>
  <c r="D18" i="65"/>
  <c r="E18" i="65"/>
  <c r="F18" i="65"/>
  <c r="E43" i="65"/>
  <c r="J1" i="64"/>
  <c r="I37" i="62"/>
  <c r="J1" i="61"/>
  <c r="C42" i="61"/>
  <c r="D42" i="61"/>
  <c r="E42" i="61"/>
  <c r="F42" i="61"/>
  <c r="G42" i="61"/>
  <c r="H42" i="61"/>
  <c r="I42" i="61"/>
  <c r="J42" i="61"/>
  <c r="J1" i="60"/>
  <c r="C42" i="60"/>
  <c r="D42" i="60"/>
  <c r="E42" i="60"/>
  <c r="F42" i="60"/>
  <c r="G42" i="60"/>
  <c r="C7" i="60" s="1"/>
  <c r="H42" i="60"/>
  <c r="I42" i="60"/>
  <c r="J42" i="60"/>
  <c r="J1" i="59"/>
  <c r="C42" i="59"/>
  <c r="D42" i="59"/>
  <c r="E42" i="59"/>
  <c r="F42" i="59"/>
  <c r="G42" i="59"/>
  <c r="H42" i="59"/>
  <c r="I42" i="59"/>
  <c r="J42" i="59"/>
  <c r="J1" i="58"/>
  <c r="C42" i="58"/>
  <c r="C7" i="58" s="1"/>
  <c r="D42" i="58"/>
  <c r="E42" i="58"/>
  <c r="F42" i="58"/>
  <c r="G42" i="58"/>
  <c r="H42" i="58"/>
  <c r="I42" i="58"/>
  <c r="J42" i="58"/>
  <c r="I1" i="57"/>
  <c r="D44" i="57"/>
  <c r="E44" i="57"/>
  <c r="F45" i="65"/>
  <c r="F44" i="57"/>
  <c r="G44" i="57"/>
  <c r="E46" i="57" s="1"/>
  <c r="H44" i="57"/>
  <c r="I44" i="57"/>
  <c r="A1" i="56"/>
  <c r="C5" i="56" s="1"/>
  <c r="B1" i="56"/>
  <c r="E4" i="56" s="1"/>
  <c r="D1" i="56"/>
  <c r="C6" i="56"/>
  <c r="C7" i="56"/>
  <c r="E7" i="56"/>
  <c r="C8" i="56"/>
  <c r="E8" i="56"/>
  <c r="E9" i="56"/>
  <c r="C10" i="56"/>
  <c r="C11" i="56"/>
  <c r="E11" i="56"/>
  <c r="C12" i="56"/>
  <c r="E12" i="56"/>
  <c r="C13" i="56"/>
  <c r="E13" i="56"/>
  <c r="C14" i="56"/>
  <c r="E14" i="56"/>
  <c r="C15" i="56"/>
  <c r="E15" i="56"/>
  <c r="C16" i="56"/>
  <c r="E16" i="56"/>
  <c r="C17" i="56"/>
  <c r="E17" i="56"/>
  <c r="C18" i="56"/>
  <c r="E18" i="56"/>
  <c r="E19" i="56"/>
  <c r="C20" i="56"/>
  <c r="E20" i="56"/>
  <c r="C21" i="56"/>
  <c r="E21" i="56"/>
  <c r="E22" i="56"/>
  <c r="C23" i="56"/>
  <c r="E23" i="56"/>
  <c r="C24" i="56"/>
  <c r="E24" i="56"/>
  <c r="C25" i="56"/>
  <c r="E25" i="56"/>
  <c r="C26" i="56"/>
  <c r="E26" i="56"/>
  <c r="C27" i="56"/>
  <c r="E27" i="56"/>
  <c r="C28" i="56"/>
  <c r="E28" i="56"/>
  <c r="C29" i="56"/>
  <c r="E29" i="56"/>
  <c r="C32" i="56"/>
  <c r="E32" i="56"/>
  <c r="G33" i="56"/>
  <c r="K5" i="56"/>
  <c r="A1" i="53"/>
  <c r="C5" i="53" s="1"/>
  <c r="B1" i="53"/>
  <c r="E4" i="53" s="1"/>
  <c r="C1" i="53"/>
  <c r="D1" i="53"/>
  <c r="K5" i="53"/>
  <c r="C31" i="53"/>
  <c r="C33" i="53" s="1"/>
  <c r="K3" i="53"/>
  <c r="K6" i="53" s="1"/>
  <c r="G59" i="4" s="1"/>
  <c r="E31" i="53"/>
  <c r="E33" i="53"/>
  <c r="K4" i="53" s="1"/>
  <c r="A1" i="52"/>
  <c r="E5" i="52" s="1"/>
  <c r="B1" i="52"/>
  <c r="C4" i="52" s="1"/>
  <c r="C1" i="52"/>
  <c r="D1" i="52"/>
  <c r="K5" i="52"/>
  <c r="C31" i="52"/>
  <c r="C33" i="52"/>
  <c r="K3" i="52" s="1"/>
  <c r="E31" i="52"/>
  <c r="E33" i="52" s="1"/>
  <c r="K4" i="52" s="1"/>
  <c r="K6" i="52" s="1"/>
  <c r="G58" i="4" s="1"/>
  <c r="G60" i="4" s="1"/>
  <c r="A1" i="50"/>
  <c r="C5" i="50" s="1"/>
  <c r="B1" i="50"/>
  <c r="D1" i="50"/>
  <c r="K5" i="50"/>
  <c r="K6" i="50"/>
  <c r="K7" i="50"/>
  <c r="A1" i="49"/>
  <c r="G5" i="49" s="1"/>
  <c r="B1" i="49"/>
  <c r="C4" i="49" s="1"/>
  <c r="D1" i="49"/>
  <c r="K5" i="49"/>
  <c r="K6" i="49"/>
  <c r="A1" i="48"/>
  <c r="E5" i="48" s="1"/>
  <c r="B1" i="48"/>
  <c r="C4" i="48" s="1"/>
  <c r="D1" i="48"/>
  <c r="K5" i="48"/>
  <c r="K6" i="48"/>
  <c r="K7" i="48"/>
  <c r="A1" i="47"/>
  <c r="E5" i="47" s="1"/>
  <c r="B1" i="47"/>
  <c r="E4" i="47" s="1"/>
  <c r="D1" i="47"/>
  <c r="K5" i="47"/>
  <c r="K6" i="47"/>
  <c r="K7" i="47"/>
  <c r="A1" i="46"/>
  <c r="E5" i="46" s="1"/>
  <c r="B1" i="46"/>
  <c r="C4" i="46" s="1"/>
  <c r="D1" i="46"/>
  <c r="K5" i="46"/>
  <c r="K6" i="46"/>
  <c r="K7" i="46"/>
  <c r="K5" i="44"/>
  <c r="K6" i="44"/>
  <c r="K7" i="44"/>
  <c r="A1" i="43"/>
  <c r="E5" i="43" s="1"/>
  <c r="B1" i="43"/>
  <c r="C4" i="43"/>
  <c r="D1" i="43"/>
  <c r="K5" i="43"/>
  <c r="K6" i="43"/>
  <c r="K8" i="43" s="1"/>
  <c r="C46" i="4" s="1"/>
  <c r="C1" i="43" s="1"/>
  <c r="K7" i="43"/>
  <c r="A1" i="42"/>
  <c r="C5" i="42" s="1"/>
  <c r="B1" i="42"/>
  <c r="E4" i="42" s="1"/>
  <c r="D1" i="42"/>
  <c r="K5" i="42"/>
  <c r="K6" i="42"/>
  <c r="K7" i="42"/>
  <c r="A1" i="41"/>
  <c r="E5" i="41" s="1"/>
  <c r="B1" i="41"/>
  <c r="G4" i="41" s="1"/>
  <c r="D1" i="41"/>
  <c r="K5" i="41"/>
  <c r="K6" i="41"/>
  <c r="K7" i="41"/>
  <c r="A1" i="40"/>
  <c r="C5" i="40" s="1"/>
  <c r="B1" i="40"/>
  <c r="E4" i="40" s="1"/>
  <c r="D1" i="40"/>
  <c r="K5" i="40"/>
  <c r="K6" i="40"/>
  <c r="K7" i="40"/>
  <c r="A1" i="39"/>
  <c r="E5" i="39" s="1"/>
  <c r="B1" i="39"/>
  <c r="C4" i="39" s="1"/>
  <c r="D1" i="39"/>
  <c r="K5" i="39"/>
  <c r="K6" i="39"/>
  <c r="A1" i="38"/>
  <c r="E5" i="38" s="1"/>
  <c r="B1" i="38"/>
  <c r="G4" i="38" s="1"/>
  <c r="D1" i="38"/>
  <c r="D13" i="70"/>
  <c r="A1" i="37"/>
  <c r="E5" i="37" s="1"/>
  <c r="B1" i="37"/>
  <c r="E4" i="37" s="1"/>
  <c r="D1" i="37"/>
  <c r="C37" i="37"/>
  <c r="C39" i="37" s="1"/>
  <c r="K5" i="37" s="1"/>
  <c r="E37" i="37"/>
  <c r="E39" i="37" s="1"/>
  <c r="K6" i="37" s="1"/>
  <c r="G37" i="37"/>
  <c r="A1" i="36"/>
  <c r="B1" i="36"/>
  <c r="E4" i="36" s="1"/>
  <c r="D1" i="36"/>
  <c r="K5" i="36"/>
  <c r="C31" i="36"/>
  <c r="C33" i="36" s="1"/>
  <c r="K3" i="36" s="1"/>
  <c r="K6" i="36" s="1"/>
  <c r="E31" i="36"/>
  <c r="E33" i="36"/>
  <c r="K4" i="36" s="1"/>
  <c r="A1" i="35"/>
  <c r="E5" i="35" s="1"/>
  <c r="B1" i="35"/>
  <c r="E4" i="35" s="1"/>
  <c r="D1" i="35"/>
  <c r="K5" i="35"/>
  <c r="C31" i="35"/>
  <c r="C33" i="35" s="1"/>
  <c r="K3" i="35" s="1"/>
  <c r="K6" i="35" s="1"/>
  <c r="E31" i="35"/>
  <c r="E33" i="35"/>
  <c r="K4" i="35" s="1"/>
  <c r="A1" i="34"/>
  <c r="C6" i="34" s="1"/>
  <c r="B1" i="34"/>
  <c r="J5" i="34" s="1"/>
  <c r="D1" i="34"/>
  <c r="A2" i="34"/>
  <c r="F6" i="34" s="1"/>
  <c r="B2" i="34"/>
  <c r="H5" i="34" s="1"/>
  <c r="D2" i="34"/>
  <c r="C38" i="34"/>
  <c r="C40" i="34" s="1"/>
  <c r="K6" i="34" s="1"/>
  <c r="D38" i="34"/>
  <c r="D40" i="34" s="1"/>
  <c r="N6" i="34" s="1"/>
  <c r="E38" i="34"/>
  <c r="E40" i="34" s="1"/>
  <c r="K7" i="34" s="1"/>
  <c r="F40" i="34"/>
  <c r="N7" i="34" s="1"/>
  <c r="A1" i="33"/>
  <c r="E7" i="33" s="1"/>
  <c r="B1" i="33"/>
  <c r="E6" i="33" s="1"/>
  <c r="E1" i="33"/>
  <c r="A3" i="33"/>
  <c r="J13" i="33" s="1"/>
  <c r="B3" i="33"/>
  <c r="J12" i="33" s="1"/>
  <c r="E3" i="33"/>
  <c r="G21" i="70"/>
  <c r="F21" i="70" s="1"/>
  <c r="E21" i="70"/>
  <c r="D21" i="70" s="1"/>
  <c r="E8" i="33"/>
  <c r="E10" i="31" s="1"/>
  <c r="G8" i="33"/>
  <c r="F10" i="31" s="1"/>
  <c r="D3" i="33" s="1"/>
  <c r="G28" i="70"/>
  <c r="F28" i="70" s="1"/>
  <c r="E28" i="70"/>
  <c r="D28" i="70" s="1"/>
  <c r="E9" i="33"/>
  <c r="E11" i="31"/>
  <c r="D2" i="33" s="1"/>
  <c r="G9" i="33"/>
  <c r="F11" i="31" s="1"/>
  <c r="D4" i="33" s="1"/>
  <c r="A1" i="32"/>
  <c r="E13" i="32"/>
  <c r="B1" i="32"/>
  <c r="I12" i="32" s="1"/>
  <c r="E1" i="32"/>
  <c r="A3" i="32"/>
  <c r="G7" i="32" s="1"/>
  <c r="B3" i="32"/>
  <c r="F12" i="32" s="1"/>
  <c r="E3" i="32"/>
  <c r="G20" i="70"/>
  <c r="F20" i="70" s="1"/>
  <c r="E20" i="70"/>
  <c r="D20" i="70" s="1"/>
  <c r="E8" i="32"/>
  <c r="E8" i="31" s="1"/>
  <c r="D1" i="32" s="1"/>
  <c r="G8" i="32"/>
  <c r="F8" i="31" s="1"/>
  <c r="D3" i="32" s="1"/>
  <c r="G27" i="70"/>
  <c r="F27" i="70" s="1"/>
  <c r="E27" i="70"/>
  <c r="D27" i="70" s="1"/>
  <c r="E9" i="32"/>
  <c r="E9" i="31" s="1"/>
  <c r="D2" i="32" s="1"/>
  <c r="J39" i="32"/>
  <c r="G9" i="32" s="1"/>
  <c r="F9" i="31" s="1"/>
  <c r="D4" i="32" s="1"/>
  <c r="A1" i="31"/>
  <c r="E6" i="31" s="1"/>
  <c r="B1" i="31"/>
  <c r="E5" i="31" s="1"/>
  <c r="D1" i="31"/>
  <c r="A3" i="31"/>
  <c r="F6" i="31" s="1"/>
  <c r="B3" i="31"/>
  <c r="F5" i="31" s="1"/>
  <c r="D3" i="31"/>
  <c r="A1" i="30"/>
  <c r="E40" i="30" s="1"/>
  <c r="B1" i="30"/>
  <c r="H4" i="30" s="1"/>
  <c r="D1" i="30"/>
  <c r="I6" i="30"/>
  <c r="I7" i="30"/>
  <c r="I8" i="30"/>
  <c r="I10" i="30"/>
  <c r="I11" i="30"/>
  <c r="I12" i="30"/>
  <c r="I13" i="30"/>
  <c r="I14" i="30"/>
  <c r="I15" i="30"/>
  <c r="I16" i="30"/>
  <c r="I17" i="30"/>
  <c r="I18" i="30"/>
  <c r="I20" i="30"/>
  <c r="I21" i="30"/>
  <c r="I23" i="30"/>
  <c r="I24" i="30"/>
  <c r="I25" i="30"/>
  <c r="I26" i="30"/>
  <c r="I27" i="30"/>
  <c r="I28" i="30"/>
  <c r="I29" i="30"/>
  <c r="I30" i="30"/>
  <c r="C31" i="30"/>
  <c r="D31" i="30"/>
  <c r="E31" i="30"/>
  <c r="E33" i="30" s="1"/>
  <c r="F31" i="30"/>
  <c r="F33" i="30" s="1"/>
  <c r="G31" i="30"/>
  <c r="G33" i="30" s="1"/>
  <c r="H31" i="30"/>
  <c r="I32" i="30"/>
  <c r="M41" i="30"/>
  <c r="M42" i="30"/>
  <c r="M43" i="30"/>
  <c r="M44" i="30"/>
  <c r="M45" i="30"/>
  <c r="M46" i="30"/>
  <c r="M47" i="30"/>
  <c r="M48" i="30"/>
  <c r="M49" i="30"/>
  <c r="M50" i="30"/>
  <c r="M51" i="30"/>
  <c r="M52" i="30"/>
  <c r="M53" i="30"/>
  <c r="M55" i="30"/>
  <c r="M56" i="30"/>
  <c r="M58" i="30"/>
  <c r="M59" i="30"/>
  <c r="M60" i="30"/>
  <c r="M61" i="30"/>
  <c r="M62" i="30"/>
  <c r="M63" i="30"/>
  <c r="M64" i="30"/>
  <c r="M65" i="30"/>
  <c r="C66" i="30"/>
  <c r="D66" i="30"/>
  <c r="E66" i="30"/>
  <c r="D69" i="30"/>
  <c r="G66" i="30"/>
  <c r="H66" i="30"/>
  <c r="I66" i="30"/>
  <c r="D70" i="30"/>
  <c r="A1" i="29"/>
  <c r="E5" i="29" s="1"/>
  <c r="B1" i="29"/>
  <c r="C4" i="29" s="1"/>
  <c r="D1" i="29"/>
  <c r="C39" i="29"/>
  <c r="K5" i="29" s="1"/>
  <c r="E39" i="29"/>
  <c r="K6" i="29" s="1"/>
  <c r="A1" i="28"/>
  <c r="M6" i="28" s="1"/>
  <c r="B1" i="28"/>
  <c r="D1" i="28"/>
  <c r="C5" i="28"/>
  <c r="G5" i="28"/>
  <c r="K5" i="28"/>
  <c r="D5" i="70"/>
  <c r="D6" i="70"/>
  <c r="M40" i="28"/>
  <c r="D45" i="28" s="1"/>
  <c r="A1" i="27"/>
  <c r="G5" i="27" s="1"/>
  <c r="B1" i="27"/>
  <c r="E4" i="27" s="1"/>
  <c r="C4" i="27"/>
  <c r="D1" i="27"/>
  <c r="C6" i="27"/>
  <c r="C7" i="27"/>
  <c r="C31" i="27" s="1"/>
  <c r="C33" i="27" s="1"/>
  <c r="K3" i="27" s="1"/>
  <c r="E7" i="27"/>
  <c r="C8" i="27"/>
  <c r="E8" i="27"/>
  <c r="E9" i="27"/>
  <c r="C10" i="27"/>
  <c r="C11" i="27"/>
  <c r="E11" i="27"/>
  <c r="C12" i="27"/>
  <c r="E12" i="27"/>
  <c r="C13" i="27"/>
  <c r="E13" i="27"/>
  <c r="C14" i="27"/>
  <c r="E14" i="27"/>
  <c r="C15" i="27"/>
  <c r="E15" i="27"/>
  <c r="C16" i="27"/>
  <c r="E16" i="27"/>
  <c r="C17" i="27"/>
  <c r="E17" i="27"/>
  <c r="C18" i="27"/>
  <c r="E18" i="27"/>
  <c r="E19" i="27"/>
  <c r="C20" i="27"/>
  <c r="E20" i="27"/>
  <c r="C21" i="27"/>
  <c r="E21" i="27"/>
  <c r="E22" i="27"/>
  <c r="C23" i="27"/>
  <c r="E23" i="27"/>
  <c r="C24" i="27"/>
  <c r="E24" i="27"/>
  <c r="C25" i="27"/>
  <c r="E25" i="27"/>
  <c r="C26" i="27"/>
  <c r="E26" i="27"/>
  <c r="C27" i="27"/>
  <c r="E27" i="27"/>
  <c r="C28" i="27"/>
  <c r="E28" i="27"/>
  <c r="C29" i="27"/>
  <c r="E29" i="27"/>
  <c r="C32" i="27"/>
  <c r="E32" i="27"/>
  <c r="G33" i="27"/>
  <c r="K5" i="27"/>
  <c r="A1" i="26"/>
  <c r="G5" i="26" s="1"/>
  <c r="B1" i="26"/>
  <c r="E4" i="26" s="1"/>
  <c r="C1" i="26"/>
  <c r="D1" i="26"/>
  <c r="K5" i="26"/>
  <c r="C31" i="26"/>
  <c r="C33" i="26"/>
  <c r="K3" i="26" s="1"/>
  <c r="E31" i="26"/>
  <c r="E33" i="26"/>
  <c r="K4" i="26" s="1"/>
  <c r="A1" i="25"/>
  <c r="G5" i="25" s="1"/>
  <c r="B1" i="25"/>
  <c r="C4" i="25" s="1"/>
  <c r="C1" i="25"/>
  <c r="D1" i="25"/>
  <c r="K5" i="25"/>
  <c r="C31" i="25"/>
  <c r="C33" i="25"/>
  <c r="K3" i="25" s="1"/>
  <c r="E31" i="25"/>
  <c r="E33" i="25" s="1"/>
  <c r="K4" i="25" s="1"/>
  <c r="A1" i="24"/>
  <c r="G5" i="24" s="1"/>
  <c r="B1" i="24"/>
  <c r="C4" i="24" s="1"/>
  <c r="C1" i="24"/>
  <c r="D1" i="24"/>
  <c r="K5" i="24"/>
  <c r="C31" i="24"/>
  <c r="C33" i="24" s="1"/>
  <c r="K3" i="24" s="1"/>
  <c r="E31" i="24"/>
  <c r="E33" i="24" s="1"/>
  <c r="K4" i="24" s="1"/>
  <c r="A1" i="22"/>
  <c r="E5" i="22" s="1"/>
  <c r="G5" i="22"/>
  <c r="B1" i="22"/>
  <c r="C4" i="22" s="1"/>
  <c r="D1" i="22"/>
  <c r="K5" i="22"/>
  <c r="K6" i="22"/>
  <c r="K7" i="22"/>
  <c r="A1" i="21"/>
  <c r="C5" i="21" s="1"/>
  <c r="B1" i="21"/>
  <c r="C4" i="21" s="1"/>
  <c r="D1" i="21"/>
  <c r="K5" i="21"/>
  <c r="K6" i="21"/>
  <c r="K7" i="21"/>
  <c r="A1" i="20"/>
  <c r="C5" i="20" s="1"/>
  <c r="B1" i="20"/>
  <c r="E4" i="20" s="1"/>
  <c r="D1" i="20"/>
  <c r="K5" i="20"/>
  <c r="K6" i="20"/>
  <c r="K7" i="20"/>
  <c r="A1" i="19"/>
  <c r="C5" i="19" s="1"/>
  <c r="B1" i="19"/>
  <c r="E4" i="19" s="1"/>
  <c r="K5" i="19"/>
  <c r="K8" i="19" s="1"/>
  <c r="C20" i="4" s="1"/>
  <c r="C1" i="19" s="1"/>
  <c r="K6" i="19"/>
  <c r="K7" i="19"/>
  <c r="K5" i="18"/>
  <c r="K6" i="18"/>
  <c r="K7" i="18"/>
  <c r="A1" i="15"/>
  <c r="B1" i="15"/>
  <c r="E4" i="15" s="1"/>
  <c r="D1" i="15"/>
  <c r="K5" i="15"/>
  <c r="K6" i="15"/>
  <c r="K7" i="15"/>
  <c r="A1" i="17"/>
  <c r="C5" i="17" s="1"/>
  <c r="B1" i="17"/>
  <c r="G4" i="17" s="1"/>
  <c r="D1" i="17"/>
  <c r="K5" i="17"/>
  <c r="K6" i="17"/>
  <c r="K7" i="17"/>
  <c r="A1" i="10"/>
  <c r="C5" i="10" s="1"/>
  <c r="B1" i="10"/>
  <c r="E4" i="10"/>
  <c r="K5" i="10"/>
  <c r="K6" i="10"/>
  <c r="A1" i="8"/>
  <c r="C5" i="8" s="1"/>
  <c r="B1" i="8"/>
  <c r="D1" i="8"/>
  <c r="K5" i="8"/>
  <c r="K6" i="8"/>
  <c r="K7" i="8"/>
  <c r="A1" i="6"/>
  <c r="C5" i="6" s="1"/>
  <c r="B1" i="6"/>
  <c r="E4" i="6" s="1"/>
  <c r="D1" i="6"/>
  <c r="K9" i="6"/>
  <c r="C5" i="4" s="1"/>
  <c r="C1" i="6" s="1"/>
  <c r="A1" i="14"/>
  <c r="E5" i="14" s="1"/>
  <c r="B1" i="14"/>
  <c r="E4" i="14" s="1"/>
  <c r="D1" i="14"/>
  <c r="K5" i="14"/>
  <c r="K6" i="14"/>
  <c r="K7" i="14"/>
  <c r="A1" i="12"/>
  <c r="G5" i="12" s="1"/>
  <c r="B1" i="12"/>
  <c r="E4" i="12" s="1"/>
  <c r="D1" i="12"/>
  <c r="K4" i="12"/>
  <c r="K5" i="12"/>
  <c r="A1" i="11"/>
  <c r="G5" i="11" s="1"/>
  <c r="B1" i="11"/>
  <c r="E4" i="11" s="1"/>
  <c r="D1" i="11"/>
  <c r="K4" i="11"/>
  <c r="K6" i="11"/>
  <c r="A1" i="7"/>
  <c r="G5" i="7" s="1"/>
  <c r="B1" i="7"/>
  <c r="E4" i="7" s="1"/>
  <c r="D1" i="7"/>
  <c r="K4" i="7"/>
  <c r="K5" i="7"/>
  <c r="K6" i="7"/>
  <c r="A1" i="5"/>
  <c r="C5" i="5" s="1"/>
  <c r="B1" i="5"/>
  <c r="E4" i="5" s="1"/>
  <c r="C39" i="5"/>
  <c r="K4" i="5" s="1"/>
  <c r="E39" i="5"/>
  <c r="K5" i="5" s="1"/>
  <c r="G39" i="5"/>
  <c r="K6" i="5" s="1"/>
  <c r="C30" i="4"/>
  <c r="C1" i="27" s="1"/>
  <c r="C60" i="4"/>
  <c r="C1" i="56" s="1"/>
  <c r="F71" i="71"/>
  <c r="F73" i="71"/>
  <c r="H697" i="71"/>
  <c r="G591" i="71"/>
  <c r="G599" i="71"/>
  <c r="G506" i="71"/>
  <c r="C947" i="71"/>
  <c r="I207" i="71"/>
  <c r="C946" i="71"/>
  <c r="G515" i="71"/>
  <c r="I167" i="71"/>
  <c r="I165" i="71"/>
  <c r="K5" i="11"/>
  <c r="K7" i="39"/>
  <c r="K7" i="49"/>
  <c r="G504" i="71"/>
  <c r="E1045" i="71"/>
  <c r="G584" i="71"/>
  <c r="G601" i="71"/>
  <c r="G593" i="71"/>
  <c r="G589" i="71"/>
  <c r="G524" i="71"/>
  <c r="K7" i="10"/>
  <c r="G587" i="71"/>
  <c r="G509" i="71"/>
  <c r="I206" i="71"/>
  <c r="I166" i="71"/>
  <c r="K7" i="38"/>
  <c r="G39" i="29"/>
  <c r="K7" i="29" s="1"/>
  <c r="K6" i="12"/>
  <c r="E40" i="28"/>
  <c r="D43" i="28" s="1"/>
  <c r="C5" i="27"/>
  <c r="E5" i="34"/>
  <c r="G6" i="32"/>
  <c r="C5" i="29"/>
  <c r="G4" i="52"/>
  <c r="E7" i="32"/>
  <c r="C5" i="34"/>
  <c r="I12" i="33"/>
  <c r="I13" i="32"/>
  <c r="E5" i="53"/>
  <c r="C5" i="47"/>
  <c r="G5" i="53"/>
  <c r="G5" i="34"/>
  <c r="E4" i="52"/>
  <c r="E5" i="27"/>
  <c r="G5" i="47"/>
  <c r="G4" i="21"/>
  <c r="E31" i="27"/>
  <c r="E33" i="27" s="1"/>
  <c r="K4" i="27" s="1"/>
  <c r="G4" i="40"/>
  <c r="E4" i="38"/>
  <c r="G5" i="14"/>
  <c r="C4" i="40"/>
  <c r="G5" i="37"/>
  <c r="C5" i="22"/>
  <c r="C5" i="26"/>
  <c r="C5" i="39"/>
  <c r="I40" i="30"/>
  <c r="G5" i="10"/>
  <c r="G5" i="52"/>
  <c r="G4" i="46"/>
  <c r="C5" i="37"/>
  <c r="G5" i="29"/>
  <c r="G5" i="46"/>
  <c r="E12" i="32"/>
  <c r="E4" i="30"/>
  <c r="C5" i="52"/>
  <c r="E4" i="46"/>
  <c r="M40" i="30"/>
  <c r="C4" i="41"/>
  <c r="E5" i="10"/>
  <c r="G4" i="14"/>
  <c r="C5" i="14"/>
  <c r="E5" i="17"/>
  <c r="G5" i="17"/>
  <c r="E4" i="41"/>
  <c r="C4" i="42"/>
  <c r="C5" i="46"/>
  <c r="G5" i="5"/>
  <c r="C4" i="38"/>
  <c r="G6" i="33"/>
  <c r="G5" i="8"/>
  <c r="G4" i="36"/>
  <c r="G4" i="42"/>
  <c r="G5" i="39"/>
  <c r="E5" i="8"/>
  <c r="G5" i="48"/>
  <c r="G4" i="27"/>
  <c r="G4" i="6"/>
  <c r="E4" i="50"/>
  <c r="C4" i="50"/>
  <c r="G4" i="50"/>
  <c r="G4" i="51"/>
  <c r="G5" i="6"/>
  <c r="E5" i="6"/>
  <c r="C4" i="10"/>
  <c r="G4" i="20"/>
  <c r="C4" i="20"/>
  <c r="E4" i="23"/>
  <c r="G4" i="23"/>
  <c r="C5" i="7"/>
  <c r="E5" i="7"/>
  <c r="C5" i="15"/>
  <c r="E5" i="15"/>
  <c r="I40" i="28"/>
  <c r="D44" i="28" s="1"/>
  <c r="G5" i="15"/>
  <c r="E4" i="8"/>
  <c r="G4" i="8"/>
  <c r="C4" i="8"/>
  <c r="G4" i="10"/>
  <c r="C5" i="44"/>
  <c r="C5" i="11"/>
  <c r="E5" i="18"/>
  <c r="M66" i="30"/>
  <c r="D71" i="30"/>
  <c r="D72" i="30" s="1"/>
  <c r="E5" i="42"/>
  <c r="G5" i="42"/>
  <c r="F5" i="34"/>
  <c r="C4" i="37"/>
  <c r="C5" i="48"/>
  <c r="E5" i="26"/>
  <c r="G4" i="37"/>
  <c r="E31" i="56"/>
  <c r="E33" i="56" s="1"/>
  <c r="K4" i="56" s="1"/>
  <c r="C31" i="56"/>
  <c r="C33" i="56" s="1"/>
  <c r="K3" i="56" s="1"/>
  <c r="K6" i="56" s="1"/>
  <c r="E13" i="33"/>
  <c r="K6" i="24"/>
  <c r="I13" i="33"/>
  <c r="G4" i="35"/>
  <c r="C4" i="35"/>
  <c r="E5" i="36"/>
  <c r="C5" i="36"/>
  <c r="G5" i="36"/>
  <c r="E4" i="39"/>
  <c r="G4" i="39"/>
  <c r="K7" i="51"/>
  <c r="C959" i="71"/>
  <c r="D959" i="71" s="1"/>
  <c r="D958" i="71"/>
  <c r="C948" i="71"/>
  <c r="D948" i="71" s="1"/>
  <c r="G603" i="71"/>
  <c r="G588" i="71"/>
  <c r="G522" i="71"/>
  <c r="G518" i="71"/>
  <c r="E444" i="71"/>
  <c r="E448" i="71" s="1"/>
  <c r="C1053" i="71" s="1"/>
  <c r="D930" i="71"/>
  <c r="G595" i="71"/>
  <c r="G519" i="71"/>
  <c r="C697" i="71"/>
  <c r="C696" i="71"/>
  <c r="G596" i="71"/>
  <c r="G512" i="71"/>
  <c r="G508" i="71"/>
  <c r="E325" i="71"/>
  <c r="C970" i="71" s="1"/>
  <c r="C972" i="71" s="1"/>
  <c r="G598" i="71"/>
  <c r="G594" i="71"/>
  <c r="G590" i="71"/>
  <c r="G523" i="71"/>
  <c r="G514" i="71"/>
  <c r="G505" i="71"/>
  <c r="G5" i="38"/>
  <c r="G4" i="5"/>
  <c r="C5" i="38"/>
  <c r="K6" i="26"/>
  <c r="H33" i="30"/>
  <c r="E4" i="43"/>
  <c r="G4" i="43"/>
  <c r="C930" i="71"/>
  <c r="G930" i="71" s="1"/>
  <c r="E566" i="71"/>
  <c r="E569" i="71" s="1"/>
  <c r="G4" i="11"/>
  <c r="E4" i="25"/>
  <c r="C4" i="36"/>
  <c r="C5" i="49"/>
  <c r="E5" i="49"/>
  <c r="E5" i="50"/>
  <c r="G5" i="50"/>
  <c r="E45" i="57"/>
  <c r="D46" i="57"/>
  <c r="I46" i="57"/>
  <c r="J46" i="57"/>
  <c r="D45" i="57"/>
  <c r="E45" i="65"/>
  <c r="G600" i="71"/>
  <c r="G511" i="71"/>
  <c r="G507" i="71"/>
  <c r="K6" i="51"/>
  <c r="G583" i="71"/>
  <c r="G606" i="71" s="1"/>
  <c r="G500" i="71"/>
  <c r="D696" i="71"/>
  <c r="C485" i="71"/>
  <c r="C488" i="71" s="1"/>
  <c r="I697" i="71"/>
  <c r="K5" i="51"/>
  <c r="G582" i="71"/>
  <c r="D957" i="71"/>
  <c r="C971" i="71"/>
  <c r="D946" i="71"/>
  <c r="E1050" i="71"/>
  <c r="K5" i="9"/>
  <c r="K4" i="13"/>
  <c r="G29" i="66"/>
  <c r="G22" i="66"/>
  <c r="E18" i="66"/>
  <c r="G16" i="66"/>
  <c r="E15" i="66"/>
  <c r="G12" i="66"/>
  <c r="G34" i="66"/>
  <c r="E32" i="66"/>
  <c r="G30" i="66"/>
  <c r="E29" i="66"/>
  <c r="G26" i="66"/>
  <c r="E22" i="66"/>
  <c r="G19" i="66"/>
  <c r="E16" i="66"/>
  <c r="E12" i="66"/>
  <c r="E17" i="66"/>
  <c r="E34" i="66"/>
  <c r="E30" i="66"/>
  <c r="E26" i="66"/>
  <c r="E9" i="66"/>
  <c r="E31" i="66"/>
  <c r="G15" i="66"/>
  <c r="E23" i="66"/>
  <c r="E19" i="66"/>
  <c r="E27" i="66"/>
  <c r="I27" i="66" s="1"/>
  <c r="C23" i="66"/>
  <c r="C14" i="66"/>
  <c r="I14" i="66" s="1"/>
  <c r="C26" i="66"/>
  <c r="E7" i="66"/>
  <c r="I7" i="66" s="1"/>
  <c r="C9" i="66"/>
  <c r="E28" i="66"/>
  <c r="I28" i="66" s="1"/>
  <c r="C15" i="66"/>
  <c r="C34" i="66"/>
  <c r="E11" i="66"/>
  <c r="C32" i="66"/>
  <c r="C16" i="66"/>
  <c r="C29" i="66"/>
  <c r="C12" i="66"/>
  <c r="E21" i="66"/>
  <c r="I21" i="66" s="1"/>
  <c r="E24" i="66"/>
  <c r="I24" i="66" s="1"/>
  <c r="C33" i="66"/>
  <c r="I33" i="66" s="1"/>
  <c r="C18" i="66"/>
  <c r="C22" i="66"/>
  <c r="C19" i="66"/>
  <c r="E13" i="66"/>
  <c r="I13" i="66" s="1"/>
  <c r="G11" i="66"/>
  <c r="C8" i="66"/>
  <c r="K7" i="16"/>
  <c r="C31" i="66"/>
  <c r="E25" i="66"/>
  <c r="I25" i="66" s="1"/>
  <c r="C17" i="66"/>
  <c r="K6" i="16"/>
  <c r="E20" i="66"/>
  <c r="I20" i="66" s="1"/>
  <c r="C30" i="66"/>
  <c r="E10" i="66"/>
  <c r="I10" i="66" s="1"/>
  <c r="E6" i="66"/>
  <c r="I6" i="66" s="1"/>
  <c r="I29" i="67"/>
  <c r="K5" i="23"/>
  <c r="K8" i="23" s="1"/>
  <c r="C24" i="4" s="1"/>
  <c r="C1" i="23" s="1"/>
  <c r="K6" i="23"/>
  <c r="K7" i="23"/>
  <c r="K6" i="9"/>
  <c r="K7" i="9"/>
  <c r="K6" i="13"/>
  <c r="K5" i="13"/>
  <c r="K5" i="16"/>
  <c r="K8" i="41" l="1"/>
  <c r="C44" i="4" s="1"/>
  <c r="C1" i="41" s="1"/>
  <c r="C7" i="59"/>
  <c r="G4" i="49"/>
  <c r="E4" i="49"/>
  <c r="K8" i="49"/>
  <c r="C52" i="4" s="1"/>
  <c r="C1" i="49" s="1"/>
  <c r="K8" i="40"/>
  <c r="C43" i="4" s="1"/>
  <c r="C1" i="40" s="1"/>
  <c r="G38" i="69"/>
  <c r="K5" i="38"/>
  <c r="D12" i="70"/>
  <c r="G39" i="37"/>
  <c r="K7" i="37" s="1"/>
  <c r="G38" i="68"/>
  <c r="E38" i="68"/>
  <c r="E38" i="69"/>
  <c r="C38" i="68"/>
  <c r="C38" i="69"/>
  <c r="E12" i="33"/>
  <c r="J13" i="32"/>
  <c r="J12" i="32"/>
  <c r="E6" i="32"/>
  <c r="I9" i="68"/>
  <c r="G4" i="29"/>
  <c r="E4" i="29"/>
  <c r="D7" i="70"/>
  <c r="E6" i="28"/>
  <c r="I6" i="28"/>
  <c r="K8" i="21"/>
  <c r="C22" i="4" s="1"/>
  <c r="C1" i="21" s="1"/>
  <c r="K8" i="18"/>
  <c r="C19" i="4" s="1"/>
  <c r="C1" i="18" s="1"/>
  <c r="G5" i="23"/>
  <c r="C5" i="23"/>
  <c r="G4" i="22"/>
  <c r="E4" i="22"/>
  <c r="E4" i="21"/>
  <c r="E5" i="20"/>
  <c r="G4" i="19"/>
  <c r="C4" i="19"/>
  <c r="C5" i="79"/>
  <c r="K8" i="17"/>
  <c r="C17" i="4" s="1"/>
  <c r="C1" i="17" s="1"/>
  <c r="G38" i="66"/>
  <c r="G38" i="67"/>
  <c r="K8" i="15"/>
  <c r="C15" i="4" s="1"/>
  <c r="C1" i="15" s="1"/>
  <c r="K8" i="14"/>
  <c r="C14" i="4" s="1"/>
  <c r="C1" i="14" s="1"/>
  <c r="K7" i="12"/>
  <c r="C12" i="4" s="1"/>
  <c r="C1" i="12" s="1"/>
  <c r="C4" i="12"/>
  <c r="E5" i="11"/>
  <c r="C4" i="11"/>
  <c r="K8" i="9"/>
  <c r="C8" i="4" s="1"/>
  <c r="C1" i="9" s="1"/>
  <c r="E38" i="67"/>
  <c r="C38" i="67"/>
  <c r="C38" i="66"/>
  <c r="E38" i="66"/>
  <c r="K7" i="5"/>
  <c r="C4" i="4" s="1"/>
  <c r="C1" i="5" s="1"/>
  <c r="C4" i="5"/>
  <c r="C45" i="65"/>
  <c r="I16" i="69"/>
  <c r="D14" i="70"/>
  <c r="M5" i="34"/>
  <c r="D5" i="34"/>
  <c r="I17" i="69"/>
  <c r="I15" i="69"/>
  <c r="I28" i="69"/>
  <c r="I9" i="69"/>
  <c r="I31" i="69"/>
  <c r="I23" i="69"/>
  <c r="I16" i="67"/>
  <c r="I31" i="67"/>
  <c r="I18" i="66"/>
  <c r="I7" i="67"/>
  <c r="I14" i="67"/>
  <c r="I9" i="66"/>
  <c r="I22" i="66"/>
  <c r="I15" i="66"/>
  <c r="I15" i="67"/>
  <c r="C37" i="67"/>
  <c r="I27" i="67"/>
  <c r="I18" i="67"/>
  <c r="I33" i="67"/>
  <c r="I17" i="66"/>
  <c r="I34" i="66"/>
  <c r="I26" i="67"/>
  <c r="I32" i="66"/>
  <c r="I17" i="67"/>
  <c r="I25" i="67"/>
  <c r="I9" i="67"/>
  <c r="I32" i="67"/>
  <c r="I23" i="66"/>
  <c r="I16" i="66"/>
  <c r="C36" i="67"/>
  <c r="I30" i="67"/>
  <c r="E36" i="67"/>
  <c r="I28" i="67"/>
  <c r="G36" i="67"/>
  <c r="I26" i="66"/>
  <c r="E37" i="67"/>
  <c r="I11" i="67"/>
  <c r="G37" i="66"/>
  <c r="G37" i="67"/>
  <c r="I12" i="66"/>
  <c r="I6" i="67"/>
  <c r="I31" i="66"/>
  <c r="E37" i="66"/>
  <c r="C36" i="66"/>
  <c r="C37" i="66"/>
  <c r="I19" i="66"/>
  <c r="I30" i="66"/>
  <c r="I29" i="66"/>
  <c r="C5" i="12"/>
  <c r="C4" i="76"/>
  <c r="E5" i="44"/>
  <c r="C4" i="13"/>
  <c r="G7" i="33"/>
  <c r="G5" i="43"/>
  <c r="E5" i="21"/>
  <c r="G5" i="51"/>
  <c r="G4" i="24"/>
  <c r="F13" i="33"/>
  <c r="G5" i="19"/>
  <c r="C4" i="7"/>
  <c r="E4" i="24"/>
  <c r="E5" i="19"/>
  <c r="G5" i="21"/>
  <c r="E5" i="51"/>
  <c r="G4" i="56"/>
  <c r="C4" i="56"/>
  <c r="G5" i="56"/>
  <c r="E5" i="56"/>
  <c r="E4" i="51"/>
  <c r="E5" i="24"/>
  <c r="E5" i="25"/>
  <c r="C5" i="24"/>
  <c r="C5" i="25"/>
  <c r="C4" i="53"/>
  <c r="C5" i="18"/>
  <c r="C5" i="43"/>
  <c r="C4" i="15"/>
  <c r="E4" i="48"/>
  <c r="G4" i="53"/>
  <c r="G4" i="9"/>
  <c r="G5" i="40"/>
  <c r="G4" i="18"/>
  <c r="E5" i="5"/>
  <c r="C4" i="6"/>
  <c r="E4" i="9"/>
  <c r="G4" i="76"/>
  <c r="E5" i="40"/>
  <c r="G6" i="34"/>
  <c r="E6" i="34"/>
  <c r="C4" i="18"/>
  <c r="C4" i="16"/>
  <c r="G4" i="48"/>
  <c r="G4" i="7"/>
  <c r="C4" i="45"/>
  <c r="G4" i="78"/>
  <c r="G5" i="41"/>
  <c r="E4" i="45"/>
  <c r="C4" i="17"/>
  <c r="C5" i="41"/>
  <c r="E4" i="78"/>
  <c r="E4" i="17"/>
  <c r="G4" i="15"/>
  <c r="D46" i="28"/>
  <c r="C34" i="4" s="1"/>
  <c r="K9" i="34"/>
  <c r="C38" i="4" s="1"/>
  <c r="C1" i="35" s="1"/>
  <c r="K8" i="37"/>
  <c r="C40" i="4" s="1"/>
  <c r="C1" i="37" s="1"/>
  <c r="K6" i="38"/>
  <c r="K8" i="38" s="1"/>
  <c r="C41" i="4" s="1"/>
  <c r="C1" i="38" s="1"/>
  <c r="D45" i="65"/>
  <c r="K8" i="42"/>
  <c r="C45" i="4" s="1"/>
  <c r="C1" i="42" s="1"/>
  <c r="K8" i="46"/>
  <c r="C47" i="4" s="1"/>
  <c r="C1" i="46" s="1"/>
  <c r="K8" i="44"/>
  <c r="C48" i="4" s="1"/>
  <c r="C1" i="44" s="1"/>
  <c r="I11" i="68"/>
  <c r="I32" i="69"/>
  <c r="I19" i="68"/>
  <c r="I18" i="69"/>
  <c r="I15" i="68"/>
  <c r="I31" i="68"/>
  <c r="I18" i="68"/>
  <c r="I17" i="68"/>
  <c r="K8" i="48"/>
  <c r="C51" i="4" s="1"/>
  <c r="C1" i="48" s="1"/>
  <c r="I30" i="68"/>
  <c r="I22" i="68"/>
  <c r="I11" i="69"/>
  <c r="I33" i="69"/>
  <c r="G37" i="69"/>
  <c r="I14" i="69"/>
  <c r="I22" i="69"/>
  <c r="I30" i="69"/>
  <c r="I12" i="68"/>
  <c r="G36" i="68"/>
  <c r="I34" i="68"/>
  <c r="I26" i="68"/>
  <c r="K8" i="50"/>
  <c r="C54" i="4" s="1"/>
  <c r="C1" i="50" s="1"/>
  <c r="E37" i="68"/>
  <c r="I7" i="69"/>
  <c r="I27" i="69"/>
  <c r="I23" i="68"/>
  <c r="I25" i="69"/>
  <c r="I32" i="68"/>
  <c r="I29" i="68"/>
  <c r="G37" i="68"/>
  <c r="I26" i="69"/>
  <c r="C37" i="69"/>
  <c r="E37" i="69"/>
  <c r="G36" i="69"/>
  <c r="E36" i="69"/>
  <c r="C7" i="61"/>
  <c r="G607" i="71"/>
  <c r="E1051" i="71" s="1"/>
  <c r="G610" i="71"/>
  <c r="E1053" i="71" s="1"/>
  <c r="C931" i="71"/>
  <c r="D931" i="71"/>
  <c r="G931" i="71"/>
  <c r="K8" i="29"/>
  <c r="C35" i="4" s="1"/>
  <c r="C1" i="29" s="1"/>
  <c r="K7" i="11"/>
  <c r="C11" i="4" s="1"/>
  <c r="C1" i="11" s="1"/>
  <c r="K8" i="8"/>
  <c r="C7" i="4" s="1"/>
  <c r="C1" i="8" s="1"/>
  <c r="N9" i="34"/>
  <c r="C39" i="4" s="1"/>
  <c r="K7" i="7"/>
  <c r="C6" i="4" s="1"/>
  <c r="C1" i="7" s="1"/>
  <c r="K8" i="20"/>
  <c r="C21" i="4" s="1"/>
  <c r="C1" i="20" s="1"/>
  <c r="K8" i="22"/>
  <c r="C23" i="4" s="1"/>
  <c r="C1" i="22" s="1"/>
  <c r="K8" i="47"/>
  <c r="C50" i="4" s="1"/>
  <c r="C1" i="47" s="1"/>
  <c r="K8" i="16"/>
  <c r="C16" i="4" s="1"/>
  <c r="C1" i="16" s="1"/>
  <c r="K7" i="13"/>
  <c r="C13" i="4" s="1"/>
  <c r="C1" i="13" s="1"/>
  <c r="K8" i="51"/>
  <c r="C55" i="4" s="1"/>
  <c r="C1" i="51" s="1"/>
  <c r="C1" i="28"/>
  <c r="K8" i="10"/>
  <c r="C9" i="4" s="1"/>
  <c r="C1" i="10" s="1"/>
  <c r="D1" i="33"/>
  <c r="E13" i="31"/>
  <c r="C36" i="4" s="1"/>
  <c r="D972" i="71"/>
  <c r="D970" i="71"/>
  <c r="D971" i="71"/>
  <c r="K6" i="27"/>
  <c r="K8" i="72"/>
  <c r="C10" i="4" s="1"/>
  <c r="C1" i="72" s="1"/>
  <c r="K8" i="78"/>
  <c r="C56" i="4" s="1"/>
  <c r="C1" i="78" s="1"/>
  <c r="I11" i="66"/>
  <c r="I8" i="66"/>
  <c r="E329" i="71"/>
  <c r="C1049" i="71" s="1"/>
  <c r="C1055" i="71" s="1"/>
  <c r="I31" i="30"/>
  <c r="I33" i="30" s="1"/>
  <c r="H6" i="34"/>
  <c r="G4" i="25"/>
  <c r="D6" i="34"/>
  <c r="C4" i="47"/>
  <c r="K6" i="25"/>
  <c r="K8" i="39"/>
  <c r="C42" i="4" s="1"/>
  <c r="C1" i="39" s="1"/>
  <c r="K8" i="45"/>
  <c r="C49" i="4" s="1"/>
  <c r="C1" i="45" s="1"/>
  <c r="E990" i="71"/>
  <c r="F990" i="71"/>
  <c r="I208" i="71"/>
  <c r="I16" i="68"/>
  <c r="C37" i="68"/>
  <c r="C4" i="44"/>
  <c r="G502" i="71"/>
  <c r="G525" i="71" s="1"/>
  <c r="G36" i="66"/>
  <c r="D947" i="71"/>
  <c r="E445" i="71"/>
  <c r="C1051" i="71" s="1"/>
  <c r="C36" i="68"/>
  <c r="C566" i="71"/>
  <c r="C569" i="71" s="1"/>
  <c r="G4" i="26"/>
  <c r="G4" i="47"/>
  <c r="G5" i="20"/>
  <c r="G4" i="12"/>
  <c r="F12" i="33"/>
  <c r="E5" i="16"/>
  <c r="C5" i="16"/>
  <c r="G5" i="16"/>
  <c r="E36" i="66"/>
  <c r="F13" i="32"/>
  <c r="E36" i="68"/>
  <c r="C4" i="26"/>
  <c r="E5" i="12"/>
  <c r="G5" i="35"/>
  <c r="G4" i="44"/>
  <c r="K8" i="76"/>
  <c r="C53" i="4" s="1"/>
  <c r="C1" i="76" s="1"/>
  <c r="E326" i="71"/>
  <c r="C1047" i="71" s="1"/>
  <c r="E485" i="71"/>
  <c r="E488" i="71" s="1"/>
  <c r="F13" i="31"/>
  <c r="C37" i="4" s="1"/>
  <c r="C3" i="31" s="1"/>
  <c r="C5" i="35"/>
  <c r="C4" i="14"/>
  <c r="E4" i="13"/>
  <c r="E4" i="16"/>
  <c r="E5" i="79"/>
  <c r="C5" i="45"/>
  <c r="E4" i="79"/>
  <c r="E5" i="9"/>
  <c r="C5" i="72"/>
  <c r="E5" i="72"/>
  <c r="E5" i="76"/>
  <c r="G5" i="76"/>
  <c r="E5" i="78"/>
  <c r="G5" i="78"/>
  <c r="C4" i="79"/>
  <c r="C36" i="69"/>
  <c r="C5" i="9"/>
  <c r="E5" i="45"/>
  <c r="K8" i="79"/>
  <c r="C18" i="4" s="1"/>
  <c r="C1" i="79"/>
  <c r="G39" i="69" l="1"/>
  <c r="I38" i="68"/>
  <c r="E39" i="68"/>
  <c r="G39" i="68"/>
  <c r="I38" i="69"/>
  <c r="E39" i="69"/>
  <c r="G39" i="67"/>
  <c r="G39" i="66"/>
  <c r="E39" i="66"/>
  <c r="I38" i="67"/>
  <c r="C39" i="67"/>
  <c r="I38" i="66"/>
  <c r="E39" i="67"/>
  <c r="C39" i="66"/>
  <c r="G45" i="65"/>
  <c r="D46" i="65" s="1"/>
  <c r="I37" i="67"/>
  <c r="I36" i="67"/>
  <c r="I37" i="66"/>
  <c r="I36" i="66"/>
  <c r="C25" i="4"/>
  <c r="C1" i="34"/>
  <c r="I36" i="69"/>
  <c r="C39" i="69"/>
  <c r="I37" i="69"/>
  <c r="G529" i="71"/>
  <c r="E1049" i="71" s="1"/>
  <c r="E1055" i="71" s="1"/>
  <c r="G526" i="71"/>
  <c r="E1047" i="71" s="1"/>
  <c r="C57" i="4"/>
  <c r="C2" i="34"/>
  <c r="C1" i="36"/>
  <c r="I36" i="68"/>
  <c r="C39" i="68"/>
  <c r="I39" i="68" s="1"/>
  <c r="C1" i="68" s="1"/>
  <c r="I37" i="68"/>
  <c r="C1" i="30"/>
  <c r="C1" i="31"/>
  <c r="D1047" i="71"/>
  <c r="D1052" i="71"/>
  <c r="D1049" i="71"/>
  <c r="D1048" i="71"/>
  <c r="D1045" i="71"/>
  <c r="D1053" i="71"/>
  <c r="D1046" i="71"/>
  <c r="D1051" i="71"/>
  <c r="D1054" i="71"/>
  <c r="D1055" i="71"/>
  <c r="D1050" i="71"/>
  <c r="I39" i="69" l="1"/>
  <c r="C1" i="69" s="1"/>
  <c r="I39" i="67"/>
  <c r="C1" i="67" s="1"/>
  <c r="I39" i="66"/>
  <c r="C1" i="66" s="1"/>
  <c r="C46" i="65"/>
  <c r="G46" i="65"/>
  <c r="F1052" i="71"/>
  <c r="F1048" i="71"/>
  <c r="F1050" i="71"/>
  <c r="F1046" i="71"/>
  <c r="F1051" i="71"/>
  <c r="F1049" i="71"/>
  <c r="F1055" i="71"/>
  <c r="F1053" i="71"/>
  <c r="F1047" i="71"/>
  <c r="F1054" i="71"/>
  <c r="F1045" i="7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Scott Seymour</author>
    <author>Buell, Katrina</author>
  </authors>
  <commentList>
    <comment ref="B4" authorId="0" shapeId="0" xr:uid="{00000000-0006-0000-0300-000001000000}">
      <text>
        <r>
          <rPr>
            <b/>
            <sz val="8"/>
            <color indexed="81"/>
            <rFont val="Tahoma"/>
            <family val="2"/>
          </rPr>
          <t>Scott Seymour:</t>
        </r>
        <r>
          <rPr>
            <sz val="8"/>
            <color indexed="81"/>
            <rFont val="Tahoma"/>
            <family val="2"/>
          </rPr>
          <t xml:space="preserve">
Click Link to enter details by sport</t>
        </r>
      </text>
    </comment>
    <comment ref="C4" authorId="0" shapeId="0" xr:uid="{00000000-0006-0000-0300-000002000000}">
      <text>
        <r>
          <rPr>
            <b/>
            <sz val="8"/>
            <color indexed="81"/>
            <rFont val="Tahoma"/>
            <family val="2"/>
          </rPr>
          <t>Scott Seymour:</t>
        </r>
        <r>
          <rPr>
            <sz val="8"/>
            <color indexed="81"/>
            <rFont val="Tahoma"/>
            <family val="2"/>
          </rPr>
          <t xml:space="preserve">
Enter Detailed data by Sport by clicking the link/Item in column B</t>
        </r>
      </text>
    </comment>
    <comment ref="B5" authorId="0" shapeId="0" xr:uid="{00000000-0006-0000-0300-000003000000}">
      <text>
        <r>
          <rPr>
            <b/>
            <sz val="8"/>
            <color indexed="81"/>
            <rFont val="Tahoma"/>
            <family val="2"/>
          </rPr>
          <t>Scott Seymour:</t>
        </r>
        <r>
          <rPr>
            <sz val="8"/>
            <color indexed="81"/>
            <rFont val="Tahoma"/>
            <family val="2"/>
          </rPr>
          <t xml:space="preserve">
Click Link to enter details by sport</t>
        </r>
      </text>
    </comment>
    <comment ref="C5" authorId="0" shapeId="0" xr:uid="{00000000-0006-0000-0300-000004000000}">
      <text>
        <r>
          <rPr>
            <b/>
            <sz val="8"/>
            <color indexed="81"/>
            <rFont val="Tahoma"/>
            <family val="2"/>
          </rPr>
          <t>Scott Seymour:</t>
        </r>
        <r>
          <rPr>
            <sz val="8"/>
            <color indexed="81"/>
            <rFont val="Tahoma"/>
            <family val="2"/>
          </rPr>
          <t xml:space="preserve">
Enter Detailed data by Sport by clicking the link/Item in column B</t>
        </r>
      </text>
    </comment>
    <comment ref="B6" authorId="0" shapeId="0" xr:uid="{00000000-0006-0000-0300-000005000000}">
      <text>
        <r>
          <rPr>
            <b/>
            <sz val="8"/>
            <color indexed="81"/>
            <rFont val="Tahoma"/>
            <family val="2"/>
          </rPr>
          <t>Scott Seymour:</t>
        </r>
        <r>
          <rPr>
            <sz val="8"/>
            <color indexed="81"/>
            <rFont val="Tahoma"/>
            <family val="2"/>
          </rPr>
          <t xml:space="preserve">
Click Link to enter details by sport</t>
        </r>
      </text>
    </comment>
    <comment ref="C6" authorId="0" shapeId="0" xr:uid="{00000000-0006-0000-0300-000006000000}">
      <text>
        <r>
          <rPr>
            <b/>
            <sz val="8"/>
            <color indexed="81"/>
            <rFont val="Tahoma"/>
            <family val="2"/>
          </rPr>
          <t>Scott Seymour:</t>
        </r>
        <r>
          <rPr>
            <sz val="8"/>
            <color indexed="81"/>
            <rFont val="Tahoma"/>
            <family val="2"/>
          </rPr>
          <t xml:space="preserve">
Enter Detailed data by Sport by clicking the link/Item in column B</t>
        </r>
      </text>
    </comment>
    <comment ref="B7" authorId="0" shapeId="0" xr:uid="{00000000-0006-0000-0300-000007000000}">
      <text>
        <r>
          <rPr>
            <b/>
            <sz val="8"/>
            <color indexed="81"/>
            <rFont val="Tahoma"/>
            <family val="2"/>
          </rPr>
          <t>Scott Seymour:</t>
        </r>
        <r>
          <rPr>
            <sz val="8"/>
            <color indexed="81"/>
            <rFont val="Tahoma"/>
            <family val="2"/>
          </rPr>
          <t xml:space="preserve">
Click Link to enter details by sport</t>
        </r>
      </text>
    </comment>
    <comment ref="C7" authorId="0" shapeId="0" xr:uid="{00000000-0006-0000-0300-000008000000}">
      <text>
        <r>
          <rPr>
            <b/>
            <sz val="8"/>
            <color indexed="81"/>
            <rFont val="Tahoma"/>
            <family val="2"/>
          </rPr>
          <t>Scott Seymour:</t>
        </r>
        <r>
          <rPr>
            <sz val="8"/>
            <color indexed="81"/>
            <rFont val="Tahoma"/>
            <family val="2"/>
          </rPr>
          <t xml:space="preserve">
Enter Detailed data by Sport by clicking the link/Item in column B</t>
        </r>
      </text>
    </comment>
    <comment ref="B8" authorId="0" shapeId="0" xr:uid="{00000000-0006-0000-0300-000009000000}">
      <text>
        <r>
          <rPr>
            <b/>
            <sz val="8"/>
            <color indexed="81"/>
            <rFont val="Tahoma"/>
            <family val="2"/>
          </rPr>
          <t>Scott Seymour:</t>
        </r>
        <r>
          <rPr>
            <sz val="8"/>
            <color indexed="81"/>
            <rFont val="Tahoma"/>
            <family val="2"/>
          </rPr>
          <t xml:space="preserve">
Click Link to enter details by sport</t>
        </r>
      </text>
    </comment>
    <comment ref="C8" authorId="0" shapeId="0" xr:uid="{00000000-0006-0000-0300-00000A000000}">
      <text>
        <r>
          <rPr>
            <b/>
            <sz val="8"/>
            <color indexed="81"/>
            <rFont val="Tahoma"/>
            <family val="2"/>
          </rPr>
          <t>Scott Seymour:</t>
        </r>
        <r>
          <rPr>
            <sz val="8"/>
            <color indexed="81"/>
            <rFont val="Tahoma"/>
            <family val="2"/>
          </rPr>
          <t xml:space="preserve">
Enter Detailed data by Sport by clicking the link/Item in column B</t>
        </r>
      </text>
    </comment>
    <comment ref="B9" authorId="0" shapeId="0" xr:uid="{00000000-0006-0000-0300-00000B000000}">
      <text>
        <r>
          <rPr>
            <b/>
            <sz val="8"/>
            <color indexed="81"/>
            <rFont val="Tahoma"/>
            <family val="2"/>
          </rPr>
          <t>Scott Seymour:</t>
        </r>
        <r>
          <rPr>
            <sz val="8"/>
            <color indexed="81"/>
            <rFont val="Tahoma"/>
            <family val="2"/>
          </rPr>
          <t xml:space="preserve">
Click Link to enter details by sport</t>
        </r>
      </text>
    </comment>
    <comment ref="C9" authorId="0" shapeId="0" xr:uid="{00000000-0006-0000-0300-00000C000000}">
      <text>
        <r>
          <rPr>
            <b/>
            <sz val="8"/>
            <color indexed="81"/>
            <rFont val="Tahoma"/>
            <family val="2"/>
          </rPr>
          <t>Scott Seymour:</t>
        </r>
        <r>
          <rPr>
            <sz val="8"/>
            <color indexed="81"/>
            <rFont val="Tahoma"/>
            <family val="2"/>
          </rPr>
          <t xml:space="preserve">
Enter Detailed data by Sport by clicking the link/Item in column B</t>
        </r>
      </text>
    </comment>
    <comment ref="B10" authorId="1" shapeId="0" xr:uid="{00000000-0006-0000-0300-00000D000000}">
      <text>
        <r>
          <rPr>
            <b/>
            <sz val="9"/>
            <color indexed="81"/>
            <rFont val="Tahoma"/>
            <family val="2"/>
          </rPr>
          <t>Buell, Katrina:</t>
        </r>
        <r>
          <rPr>
            <sz val="9"/>
            <color indexed="81"/>
            <rFont val="Tahoma"/>
            <family val="2"/>
          </rPr>
          <t xml:space="preserve">
Click Link to enter details by sport</t>
        </r>
      </text>
    </comment>
    <comment ref="C10" authorId="1" shapeId="0" xr:uid="{00000000-0006-0000-0300-00000E000000}">
      <text>
        <r>
          <rPr>
            <b/>
            <sz val="9"/>
            <color indexed="81"/>
            <rFont val="Tahoma"/>
            <family val="2"/>
          </rPr>
          <t>Buell, Katrina:</t>
        </r>
        <r>
          <rPr>
            <sz val="9"/>
            <color indexed="81"/>
            <rFont val="Tahoma"/>
            <family val="2"/>
          </rPr>
          <t xml:space="preserve">
Enter Detailed data by Sport by clicking the link/Item in column B</t>
        </r>
      </text>
    </comment>
    <comment ref="B11" authorId="0" shapeId="0" xr:uid="{00000000-0006-0000-0300-00000F000000}">
      <text>
        <r>
          <rPr>
            <b/>
            <sz val="8"/>
            <color indexed="81"/>
            <rFont val="Tahoma"/>
            <family val="2"/>
          </rPr>
          <t>Scott Seymour:</t>
        </r>
        <r>
          <rPr>
            <sz val="8"/>
            <color indexed="81"/>
            <rFont val="Tahoma"/>
            <family val="2"/>
          </rPr>
          <t xml:space="preserve">
Click Link to enter details by sport</t>
        </r>
      </text>
    </comment>
    <comment ref="C11" authorId="0" shapeId="0" xr:uid="{00000000-0006-0000-0300-000010000000}">
      <text>
        <r>
          <rPr>
            <b/>
            <sz val="8"/>
            <color indexed="81"/>
            <rFont val="Tahoma"/>
            <family val="2"/>
          </rPr>
          <t>Scott Seymour:</t>
        </r>
        <r>
          <rPr>
            <sz val="8"/>
            <color indexed="81"/>
            <rFont val="Tahoma"/>
            <family val="2"/>
          </rPr>
          <t xml:space="preserve">
Enter Detailed data by Sport by clicking the link/Item in column B</t>
        </r>
      </text>
    </comment>
    <comment ref="B12" authorId="0" shapeId="0" xr:uid="{00000000-0006-0000-0300-000011000000}">
      <text>
        <r>
          <rPr>
            <b/>
            <sz val="8"/>
            <color indexed="81"/>
            <rFont val="Tahoma"/>
            <family val="2"/>
          </rPr>
          <t>Scott Seymour:</t>
        </r>
        <r>
          <rPr>
            <sz val="8"/>
            <color indexed="81"/>
            <rFont val="Tahoma"/>
            <family val="2"/>
          </rPr>
          <t xml:space="preserve">
Click Link to enter details by sport</t>
        </r>
      </text>
    </comment>
    <comment ref="C12" authorId="0" shapeId="0" xr:uid="{00000000-0006-0000-0300-000012000000}">
      <text>
        <r>
          <rPr>
            <b/>
            <sz val="8"/>
            <color indexed="81"/>
            <rFont val="Tahoma"/>
            <family val="2"/>
          </rPr>
          <t>Scott Seymour:</t>
        </r>
        <r>
          <rPr>
            <sz val="8"/>
            <color indexed="81"/>
            <rFont val="Tahoma"/>
            <family val="2"/>
          </rPr>
          <t xml:space="preserve">
Enter Detailed data by Sport by clicking the link/Item in column B</t>
        </r>
      </text>
    </comment>
    <comment ref="B13" authorId="0" shapeId="0" xr:uid="{00000000-0006-0000-0300-000013000000}">
      <text>
        <r>
          <rPr>
            <b/>
            <sz val="8"/>
            <color indexed="81"/>
            <rFont val="Tahoma"/>
            <family val="2"/>
          </rPr>
          <t>Scott Seymour:</t>
        </r>
        <r>
          <rPr>
            <sz val="8"/>
            <color indexed="81"/>
            <rFont val="Tahoma"/>
            <family val="2"/>
          </rPr>
          <t xml:space="preserve">
Click Link to enter details by sport</t>
        </r>
      </text>
    </comment>
    <comment ref="C13" authorId="0" shapeId="0" xr:uid="{00000000-0006-0000-0300-000014000000}">
      <text>
        <r>
          <rPr>
            <b/>
            <sz val="8"/>
            <color indexed="81"/>
            <rFont val="Tahoma"/>
            <family val="2"/>
          </rPr>
          <t>Scott Seymour:</t>
        </r>
        <r>
          <rPr>
            <sz val="8"/>
            <color indexed="81"/>
            <rFont val="Tahoma"/>
            <family val="2"/>
          </rPr>
          <t xml:space="preserve">
Enter Detailed data by Sport by clicking the link/Item in column B</t>
        </r>
      </text>
    </comment>
    <comment ref="B14" authorId="0" shapeId="0" xr:uid="{00000000-0006-0000-0300-000015000000}">
      <text>
        <r>
          <rPr>
            <b/>
            <sz val="8"/>
            <color indexed="81"/>
            <rFont val="Tahoma"/>
            <family val="2"/>
          </rPr>
          <t>Scott Seymour:</t>
        </r>
        <r>
          <rPr>
            <sz val="8"/>
            <color indexed="81"/>
            <rFont val="Tahoma"/>
            <family val="2"/>
          </rPr>
          <t xml:space="preserve">
Click Link to enter details by sport</t>
        </r>
      </text>
    </comment>
    <comment ref="C14" authorId="0" shapeId="0" xr:uid="{00000000-0006-0000-0300-000016000000}">
      <text>
        <r>
          <rPr>
            <b/>
            <sz val="8"/>
            <color indexed="81"/>
            <rFont val="Tahoma"/>
            <family val="2"/>
          </rPr>
          <t>Scott Seymour:</t>
        </r>
        <r>
          <rPr>
            <sz val="8"/>
            <color indexed="81"/>
            <rFont val="Tahoma"/>
            <family val="2"/>
          </rPr>
          <t xml:space="preserve">
Enter Detailed data by Sport by clicking the link/Item in column B</t>
        </r>
      </text>
    </comment>
    <comment ref="B15" authorId="0" shapeId="0" xr:uid="{00000000-0006-0000-0300-000017000000}">
      <text>
        <r>
          <rPr>
            <b/>
            <sz val="8"/>
            <color indexed="81"/>
            <rFont val="Tahoma"/>
            <family val="2"/>
          </rPr>
          <t>Scott Seymour:</t>
        </r>
        <r>
          <rPr>
            <sz val="8"/>
            <color indexed="81"/>
            <rFont val="Tahoma"/>
            <family val="2"/>
          </rPr>
          <t xml:space="preserve">
Click Link to enter details by sport</t>
        </r>
      </text>
    </comment>
    <comment ref="C15" authorId="0" shapeId="0" xr:uid="{00000000-0006-0000-0300-000018000000}">
      <text>
        <r>
          <rPr>
            <b/>
            <sz val="8"/>
            <color indexed="81"/>
            <rFont val="Tahoma"/>
            <family val="2"/>
          </rPr>
          <t>Scott Seymour:</t>
        </r>
        <r>
          <rPr>
            <sz val="8"/>
            <color indexed="81"/>
            <rFont val="Tahoma"/>
            <family val="2"/>
          </rPr>
          <t xml:space="preserve">
Enter Detailed data by Sport by clicking the link/Item in column B</t>
        </r>
      </text>
    </comment>
    <comment ref="B16" authorId="0" shapeId="0" xr:uid="{00000000-0006-0000-0300-000019000000}">
      <text>
        <r>
          <rPr>
            <b/>
            <sz val="8"/>
            <color indexed="81"/>
            <rFont val="Tahoma"/>
            <family val="2"/>
          </rPr>
          <t>Scott Seymour:</t>
        </r>
        <r>
          <rPr>
            <sz val="8"/>
            <color indexed="81"/>
            <rFont val="Tahoma"/>
            <family val="2"/>
          </rPr>
          <t xml:space="preserve">
Click Link to enter details by sport</t>
        </r>
      </text>
    </comment>
    <comment ref="C16" authorId="0" shapeId="0" xr:uid="{00000000-0006-0000-0300-00001A000000}">
      <text>
        <r>
          <rPr>
            <b/>
            <sz val="8"/>
            <color indexed="81"/>
            <rFont val="Tahoma"/>
            <family val="2"/>
          </rPr>
          <t>Scott Seymour:</t>
        </r>
        <r>
          <rPr>
            <sz val="8"/>
            <color indexed="81"/>
            <rFont val="Tahoma"/>
            <family val="2"/>
          </rPr>
          <t xml:space="preserve">
Enter Detailed data by Sport by clicking the link/Item in column B</t>
        </r>
      </text>
    </comment>
    <comment ref="B17" authorId="0" shapeId="0" xr:uid="{00000000-0006-0000-0300-00001B000000}">
      <text>
        <r>
          <rPr>
            <b/>
            <sz val="8"/>
            <color indexed="81"/>
            <rFont val="Tahoma"/>
            <family val="2"/>
          </rPr>
          <t>Scott Seymour:</t>
        </r>
        <r>
          <rPr>
            <sz val="8"/>
            <color indexed="81"/>
            <rFont val="Tahoma"/>
            <family val="2"/>
          </rPr>
          <t xml:space="preserve">
Click Link to enter details by sport</t>
        </r>
      </text>
    </comment>
    <comment ref="C17" authorId="0" shapeId="0" xr:uid="{00000000-0006-0000-0300-00001C000000}">
      <text>
        <r>
          <rPr>
            <b/>
            <sz val="8"/>
            <color indexed="81"/>
            <rFont val="Tahoma"/>
            <family val="2"/>
          </rPr>
          <t>Scott Seymour:</t>
        </r>
        <r>
          <rPr>
            <sz val="8"/>
            <color indexed="81"/>
            <rFont val="Tahoma"/>
            <family val="2"/>
          </rPr>
          <t xml:space="preserve">
Enter Detailed data by Sport by clicking the link/Item in column B</t>
        </r>
      </text>
    </comment>
    <comment ref="B19" authorId="0" shapeId="0" xr:uid="{00000000-0006-0000-0300-00001D000000}">
      <text>
        <r>
          <rPr>
            <b/>
            <sz val="8"/>
            <color indexed="81"/>
            <rFont val="Tahoma"/>
            <family val="2"/>
          </rPr>
          <t>Scott Seymour:</t>
        </r>
        <r>
          <rPr>
            <sz val="8"/>
            <color indexed="81"/>
            <rFont val="Tahoma"/>
            <family val="2"/>
          </rPr>
          <t xml:space="preserve">
Click Link to enter details by sport</t>
        </r>
      </text>
    </comment>
    <comment ref="C19" authorId="0" shapeId="0" xr:uid="{00000000-0006-0000-0300-00001E000000}">
      <text>
        <r>
          <rPr>
            <b/>
            <sz val="8"/>
            <color indexed="81"/>
            <rFont val="Tahoma"/>
            <family val="2"/>
          </rPr>
          <t>Scott Seymour:</t>
        </r>
        <r>
          <rPr>
            <sz val="8"/>
            <color indexed="81"/>
            <rFont val="Tahoma"/>
            <family val="2"/>
          </rPr>
          <t xml:space="preserve">
Enter Detailed data by Sport by clicking the link/Item in column B</t>
        </r>
      </text>
    </comment>
    <comment ref="B20" authorId="0" shapeId="0" xr:uid="{00000000-0006-0000-0300-00001F000000}">
      <text>
        <r>
          <rPr>
            <b/>
            <sz val="8"/>
            <color indexed="81"/>
            <rFont val="Tahoma"/>
            <family val="2"/>
          </rPr>
          <t>Scott Seymour:</t>
        </r>
        <r>
          <rPr>
            <sz val="8"/>
            <color indexed="81"/>
            <rFont val="Tahoma"/>
            <family val="2"/>
          </rPr>
          <t xml:space="preserve">
Click Link to enter details by sport</t>
        </r>
      </text>
    </comment>
    <comment ref="C20" authorId="0" shapeId="0" xr:uid="{00000000-0006-0000-0300-000020000000}">
      <text>
        <r>
          <rPr>
            <b/>
            <sz val="8"/>
            <color indexed="81"/>
            <rFont val="Tahoma"/>
            <family val="2"/>
          </rPr>
          <t>Scott Seymour:</t>
        </r>
        <r>
          <rPr>
            <sz val="8"/>
            <color indexed="81"/>
            <rFont val="Tahoma"/>
            <family val="2"/>
          </rPr>
          <t xml:space="preserve">
Enter Detailed data by Sport by clicking the link/Item in column B</t>
        </r>
      </text>
    </comment>
    <comment ref="B21" authorId="0" shapeId="0" xr:uid="{00000000-0006-0000-0300-000021000000}">
      <text>
        <r>
          <rPr>
            <b/>
            <sz val="8"/>
            <color indexed="81"/>
            <rFont val="Tahoma"/>
            <family val="2"/>
          </rPr>
          <t>Scott Seymour:</t>
        </r>
        <r>
          <rPr>
            <sz val="8"/>
            <color indexed="81"/>
            <rFont val="Tahoma"/>
            <family val="2"/>
          </rPr>
          <t xml:space="preserve">
Click Link to enter details by sport</t>
        </r>
      </text>
    </comment>
    <comment ref="C21" authorId="0" shapeId="0" xr:uid="{00000000-0006-0000-0300-000022000000}">
      <text>
        <r>
          <rPr>
            <b/>
            <sz val="8"/>
            <color indexed="81"/>
            <rFont val="Tahoma"/>
            <family val="2"/>
          </rPr>
          <t>Scott Seymour:</t>
        </r>
        <r>
          <rPr>
            <sz val="8"/>
            <color indexed="81"/>
            <rFont val="Tahoma"/>
            <family val="2"/>
          </rPr>
          <t xml:space="preserve">
Enter Detailed data by Sport by clicking the link/Item in column B</t>
        </r>
      </text>
    </comment>
    <comment ref="B22" authorId="0" shapeId="0" xr:uid="{00000000-0006-0000-0300-000023000000}">
      <text>
        <r>
          <rPr>
            <b/>
            <sz val="8"/>
            <color indexed="81"/>
            <rFont val="Tahoma"/>
            <family val="2"/>
          </rPr>
          <t>Scott Seymour:</t>
        </r>
        <r>
          <rPr>
            <sz val="8"/>
            <color indexed="81"/>
            <rFont val="Tahoma"/>
            <family val="2"/>
          </rPr>
          <t xml:space="preserve">
Click Link to enter details by sport</t>
        </r>
      </text>
    </comment>
    <comment ref="C22" authorId="0" shapeId="0" xr:uid="{00000000-0006-0000-0300-000024000000}">
      <text>
        <r>
          <rPr>
            <b/>
            <sz val="8"/>
            <color indexed="81"/>
            <rFont val="Tahoma"/>
            <family val="2"/>
          </rPr>
          <t>Scott Seymour:</t>
        </r>
        <r>
          <rPr>
            <sz val="8"/>
            <color indexed="81"/>
            <rFont val="Tahoma"/>
            <family val="2"/>
          </rPr>
          <t xml:space="preserve">
Enter Detailed data by Sport by clicking the link/Item in column B</t>
        </r>
      </text>
    </comment>
    <comment ref="B23" authorId="0" shapeId="0" xr:uid="{00000000-0006-0000-0300-000025000000}">
      <text>
        <r>
          <rPr>
            <b/>
            <sz val="8"/>
            <color indexed="81"/>
            <rFont val="Tahoma"/>
            <family val="2"/>
          </rPr>
          <t>Scott Seymour:</t>
        </r>
        <r>
          <rPr>
            <sz val="8"/>
            <color indexed="81"/>
            <rFont val="Tahoma"/>
            <family val="2"/>
          </rPr>
          <t xml:space="preserve">
Click Link to enter details by sport</t>
        </r>
      </text>
    </comment>
    <comment ref="C23" authorId="0" shapeId="0" xr:uid="{00000000-0006-0000-0300-000026000000}">
      <text>
        <r>
          <rPr>
            <b/>
            <sz val="8"/>
            <color indexed="81"/>
            <rFont val="Tahoma"/>
            <family val="2"/>
          </rPr>
          <t>Scott Seymour:</t>
        </r>
        <r>
          <rPr>
            <sz val="8"/>
            <color indexed="81"/>
            <rFont val="Tahoma"/>
            <family val="2"/>
          </rPr>
          <t xml:space="preserve">
Enter Detailed data by Sport by clicking the link/Item in column B</t>
        </r>
      </text>
    </comment>
    <comment ref="B24" authorId="1" shapeId="0" xr:uid="{00000000-0006-0000-0300-000027000000}">
      <text>
        <r>
          <rPr>
            <b/>
            <sz val="9"/>
            <color indexed="81"/>
            <rFont val="Tahoma"/>
            <family val="2"/>
          </rPr>
          <t>Buell, Katrina:</t>
        </r>
        <r>
          <rPr>
            <sz val="9"/>
            <color indexed="81"/>
            <rFont val="Tahoma"/>
            <family val="2"/>
          </rPr>
          <t xml:space="preserve">
Click Link to enter details by sport</t>
        </r>
      </text>
    </comment>
    <comment ref="C24" authorId="1" shapeId="0" xr:uid="{00000000-0006-0000-0300-000028000000}">
      <text>
        <r>
          <rPr>
            <b/>
            <sz val="9"/>
            <color indexed="81"/>
            <rFont val="Tahoma"/>
            <family val="2"/>
          </rPr>
          <t>Buell, Katrina:</t>
        </r>
        <r>
          <rPr>
            <sz val="9"/>
            <color indexed="81"/>
            <rFont val="Tahoma"/>
            <family val="2"/>
          </rPr>
          <t xml:space="preserve">
Enter Detailed data by Sport by clicking the link/Item in column B</t>
        </r>
      </text>
    </comment>
    <comment ref="B34" authorId="0" shapeId="0" xr:uid="{00000000-0006-0000-0300-000029000000}">
      <text>
        <r>
          <rPr>
            <b/>
            <sz val="8"/>
            <color indexed="81"/>
            <rFont val="Tahoma"/>
            <family val="2"/>
          </rPr>
          <t>Scott Seymour:</t>
        </r>
        <r>
          <rPr>
            <sz val="8"/>
            <color indexed="81"/>
            <rFont val="Tahoma"/>
            <family val="2"/>
          </rPr>
          <t xml:space="preserve">
Click Link to enter details by sport</t>
        </r>
      </text>
    </comment>
    <comment ref="C34" authorId="0" shapeId="0" xr:uid="{00000000-0006-0000-0300-00002A000000}">
      <text>
        <r>
          <rPr>
            <b/>
            <sz val="8"/>
            <color indexed="81"/>
            <rFont val="Tahoma"/>
            <family val="2"/>
          </rPr>
          <t>Scott Seymour:</t>
        </r>
        <r>
          <rPr>
            <sz val="8"/>
            <color indexed="81"/>
            <rFont val="Tahoma"/>
            <family val="2"/>
          </rPr>
          <t xml:space="preserve">
Enter Detailed data by Sport by clicking the link/Item in column B</t>
        </r>
      </text>
    </comment>
    <comment ref="B35" authorId="0" shapeId="0" xr:uid="{00000000-0006-0000-0300-00002B000000}">
      <text>
        <r>
          <rPr>
            <b/>
            <sz val="8"/>
            <color indexed="81"/>
            <rFont val="Tahoma"/>
            <family val="2"/>
          </rPr>
          <t>Scott Seymour:</t>
        </r>
        <r>
          <rPr>
            <sz val="8"/>
            <color indexed="81"/>
            <rFont val="Tahoma"/>
            <family val="2"/>
          </rPr>
          <t xml:space="preserve">
Click Link to enter details by sport</t>
        </r>
      </text>
    </comment>
    <comment ref="C35" authorId="0" shapeId="0" xr:uid="{00000000-0006-0000-0300-00002C000000}">
      <text>
        <r>
          <rPr>
            <b/>
            <sz val="8"/>
            <color indexed="81"/>
            <rFont val="Tahoma"/>
            <family val="2"/>
          </rPr>
          <t>Scott Seymour:</t>
        </r>
        <r>
          <rPr>
            <sz val="8"/>
            <color indexed="81"/>
            <rFont val="Tahoma"/>
            <family val="2"/>
          </rPr>
          <t xml:space="preserve">
Enter Detailed data by Sport by clicking the link/Item in column B</t>
        </r>
      </text>
    </comment>
    <comment ref="B36" authorId="0" shapeId="0" xr:uid="{00000000-0006-0000-0300-00002D000000}">
      <text>
        <r>
          <rPr>
            <b/>
            <sz val="8"/>
            <color indexed="81"/>
            <rFont val="Tahoma"/>
            <family val="2"/>
          </rPr>
          <t>Scott Seymour:</t>
        </r>
        <r>
          <rPr>
            <sz val="8"/>
            <color indexed="81"/>
            <rFont val="Tahoma"/>
            <family val="2"/>
          </rPr>
          <t xml:space="preserve">
Click Link to enter details by sport</t>
        </r>
      </text>
    </comment>
    <comment ref="C36" authorId="0" shapeId="0" xr:uid="{00000000-0006-0000-0300-00002E000000}">
      <text>
        <r>
          <rPr>
            <b/>
            <sz val="8"/>
            <color indexed="81"/>
            <rFont val="Tahoma"/>
            <family val="2"/>
          </rPr>
          <t>Scott Seymour:</t>
        </r>
        <r>
          <rPr>
            <sz val="8"/>
            <color indexed="81"/>
            <rFont val="Tahoma"/>
            <family val="2"/>
          </rPr>
          <t xml:space="preserve">
Enter Detailed data by Sport by clicking the link/Item in column B</t>
        </r>
      </text>
    </comment>
    <comment ref="B37" authorId="0" shapeId="0" xr:uid="{00000000-0006-0000-0300-00002F000000}">
      <text>
        <r>
          <rPr>
            <b/>
            <sz val="8"/>
            <color indexed="81"/>
            <rFont val="Tahoma"/>
            <family val="2"/>
          </rPr>
          <t>Scott Seymour:</t>
        </r>
        <r>
          <rPr>
            <sz val="8"/>
            <color indexed="81"/>
            <rFont val="Tahoma"/>
            <family val="2"/>
          </rPr>
          <t xml:space="preserve">
Click Link to enter details by sport</t>
        </r>
      </text>
    </comment>
    <comment ref="C37" authorId="0" shapeId="0" xr:uid="{00000000-0006-0000-0300-000030000000}">
      <text>
        <r>
          <rPr>
            <b/>
            <sz val="8"/>
            <color indexed="81"/>
            <rFont val="Tahoma"/>
            <family val="2"/>
          </rPr>
          <t>Scott Seymour:</t>
        </r>
        <r>
          <rPr>
            <sz val="8"/>
            <color indexed="81"/>
            <rFont val="Tahoma"/>
            <family val="2"/>
          </rPr>
          <t xml:space="preserve">
Enter Detailed data by Sport by clicking the link/Item in column B</t>
        </r>
      </text>
    </comment>
    <comment ref="B38" authorId="0" shapeId="0" xr:uid="{00000000-0006-0000-0300-000031000000}">
      <text>
        <r>
          <rPr>
            <b/>
            <sz val="8"/>
            <color indexed="81"/>
            <rFont val="Tahoma"/>
            <family val="2"/>
          </rPr>
          <t>Scott Seymour:</t>
        </r>
        <r>
          <rPr>
            <sz val="8"/>
            <color indexed="81"/>
            <rFont val="Tahoma"/>
            <family val="2"/>
          </rPr>
          <t xml:space="preserve">
Click Link to enter details by sport</t>
        </r>
      </text>
    </comment>
    <comment ref="C38" authorId="0" shapeId="0" xr:uid="{00000000-0006-0000-0300-000032000000}">
      <text>
        <r>
          <rPr>
            <b/>
            <sz val="8"/>
            <color indexed="81"/>
            <rFont val="Tahoma"/>
            <family val="2"/>
          </rPr>
          <t>Scott Seymour:</t>
        </r>
        <r>
          <rPr>
            <sz val="8"/>
            <color indexed="81"/>
            <rFont val="Tahoma"/>
            <family val="2"/>
          </rPr>
          <t xml:space="preserve">
Enter Detailed data by Sport by clicking the link/Item in column B</t>
        </r>
      </text>
    </comment>
    <comment ref="B39" authorId="0" shapeId="0" xr:uid="{00000000-0006-0000-0300-000033000000}">
      <text>
        <r>
          <rPr>
            <b/>
            <sz val="8"/>
            <color indexed="81"/>
            <rFont val="Tahoma"/>
            <family val="2"/>
          </rPr>
          <t>Scott Seymour:</t>
        </r>
        <r>
          <rPr>
            <sz val="8"/>
            <color indexed="81"/>
            <rFont val="Tahoma"/>
            <family val="2"/>
          </rPr>
          <t xml:space="preserve">
Click Link to enter details by sport</t>
        </r>
      </text>
    </comment>
    <comment ref="C39" authorId="0" shapeId="0" xr:uid="{00000000-0006-0000-0300-000034000000}">
      <text>
        <r>
          <rPr>
            <b/>
            <sz val="8"/>
            <color indexed="81"/>
            <rFont val="Tahoma"/>
            <family val="2"/>
          </rPr>
          <t>Scott Seymour:</t>
        </r>
        <r>
          <rPr>
            <sz val="8"/>
            <color indexed="81"/>
            <rFont val="Tahoma"/>
            <family val="2"/>
          </rPr>
          <t xml:space="preserve">
Enter Detailed data by Sport by clicking the link/Item in column B</t>
        </r>
      </text>
    </comment>
    <comment ref="B40" authorId="0" shapeId="0" xr:uid="{00000000-0006-0000-0300-000035000000}">
      <text>
        <r>
          <rPr>
            <b/>
            <sz val="8"/>
            <color indexed="81"/>
            <rFont val="Tahoma"/>
            <family val="2"/>
          </rPr>
          <t>Scott Seymour:</t>
        </r>
        <r>
          <rPr>
            <sz val="8"/>
            <color indexed="81"/>
            <rFont val="Tahoma"/>
            <family val="2"/>
          </rPr>
          <t xml:space="preserve">
Click Link to enter details by sport</t>
        </r>
      </text>
    </comment>
    <comment ref="C40" authorId="0" shapeId="0" xr:uid="{00000000-0006-0000-0300-000036000000}">
      <text>
        <r>
          <rPr>
            <b/>
            <sz val="8"/>
            <color indexed="81"/>
            <rFont val="Tahoma"/>
            <family val="2"/>
          </rPr>
          <t>Scott Seymour:</t>
        </r>
        <r>
          <rPr>
            <sz val="8"/>
            <color indexed="81"/>
            <rFont val="Tahoma"/>
            <family val="2"/>
          </rPr>
          <t xml:space="preserve">
Enter Detailed data by Sport by clicking the link/Item in column B</t>
        </r>
      </text>
    </comment>
    <comment ref="B41" authorId="0" shapeId="0" xr:uid="{00000000-0006-0000-0300-000037000000}">
      <text>
        <r>
          <rPr>
            <b/>
            <sz val="8"/>
            <color indexed="81"/>
            <rFont val="Tahoma"/>
            <family val="2"/>
          </rPr>
          <t>Scott Seymour:</t>
        </r>
        <r>
          <rPr>
            <sz val="8"/>
            <color indexed="81"/>
            <rFont val="Tahoma"/>
            <family val="2"/>
          </rPr>
          <t xml:space="preserve">
Click Link to enter details by sport</t>
        </r>
      </text>
    </comment>
    <comment ref="C41" authorId="0" shapeId="0" xr:uid="{00000000-0006-0000-0300-000038000000}">
      <text>
        <r>
          <rPr>
            <b/>
            <sz val="8"/>
            <color indexed="81"/>
            <rFont val="Tahoma"/>
            <family val="2"/>
          </rPr>
          <t>Scott Seymour:</t>
        </r>
        <r>
          <rPr>
            <sz val="8"/>
            <color indexed="81"/>
            <rFont val="Tahoma"/>
            <family val="2"/>
          </rPr>
          <t xml:space="preserve">
Enter Detailed data by Sport by clicking the link/Item in column B</t>
        </r>
      </text>
    </comment>
    <comment ref="B42" authorId="0" shapeId="0" xr:uid="{00000000-0006-0000-0300-000039000000}">
      <text>
        <r>
          <rPr>
            <b/>
            <sz val="8"/>
            <color indexed="81"/>
            <rFont val="Tahoma"/>
            <family val="2"/>
          </rPr>
          <t>Scott Seymour:</t>
        </r>
        <r>
          <rPr>
            <sz val="8"/>
            <color indexed="81"/>
            <rFont val="Tahoma"/>
            <family val="2"/>
          </rPr>
          <t xml:space="preserve">
Click Link to enter details by sport</t>
        </r>
      </text>
    </comment>
    <comment ref="C42" authorId="0" shapeId="0" xr:uid="{00000000-0006-0000-0300-00003A000000}">
      <text>
        <r>
          <rPr>
            <b/>
            <sz val="8"/>
            <color indexed="81"/>
            <rFont val="Tahoma"/>
            <family val="2"/>
          </rPr>
          <t>Scott Seymour:</t>
        </r>
        <r>
          <rPr>
            <sz val="8"/>
            <color indexed="81"/>
            <rFont val="Tahoma"/>
            <family val="2"/>
          </rPr>
          <t xml:space="preserve">
Enter Detailed data by Sport by clicking the link/Item in column B</t>
        </r>
      </text>
    </comment>
    <comment ref="B43" authorId="0" shapeId="0" xr:uid="{00000000-0006-0000-0300-00003B000000}">
      <text>
        <r>
          <rPr>
            <b/>
            <sz val="8"/>
            <color indexed="81"/>
            <rFont val="Tahoma"/>
            <family val="2"/>
          </rPr>
          <t>Scott Seymour:</t>
        </r>
        <r>
          <rPr>
            <sz val="8"/>
            <color indexed="81"/>
            <rFont val="Tahoma"/>
            <family val="2"/>
          </rPr>
          <t xml:space="preserve">
Click Link to enter details by sport</t>
        </r>
      </text>
    </comment>
    <comment ref="C43" authorId="0" shapeId="0" xr:uid="{00000000-0006-0000-0300-00003C000000}">
      <text>
        <r>
          <rPr>
            <b/>
            <sz val="8"/>
            <color indexed="81"/>
            <rFont val="Tahoma"/>
            <family val="2"/>
          </rPr>
          <t>Scott Seymour:</t>
        </r>
        <r>
          <rPr>
            <sz val="8"/>
            <color indexed="81"/>
            <rFont val="Tahoma"/>
            <family val="2"/>
          </rPr>
          <t xml:space="preserve">
Enter Detailed data by Sport by clicking the link/Item in column B</t>
        </r>
      </text>
    </comment>
    <comment ref="B44" authorId="0" shapeId="0" xr:uid="{00000000-0006-0000-0300-00003D000000}">
      <text>
        <r>
          <rPr>
            <b/>
            <sz val="8"/>
            <color indexed="81"/>
            <rFont val="Tahoma"/>
            <family val="2"/>
          </rPr>
          <t>Scott Seymour:</t>
        </r>
        <r>
          <rPr>
            <sz val="8"/>
            <color indexed="81"/>
            <rFont val="Tahoma"/>
            <family val="2"/>
          </rPr>
          <t xml:space="preserve">
Click Link to enter details by sport</t>
        </r>
      </text>
    </comment>
    <comment ref="C44" authorId="0" shapeId="0" xr:uid="{00000000-0006-0000-0300-00003E000000}">
      <text>
        <r>
          <rPr>
            <b/>
            <sz val="8"/>
            <color indexed="81"/>
            <rFont val="Tahoma"/>
            <family val="2"/>
          </rPr>
          <t>Scott Seymour:</t>
        </r>
        <r>
          <rPr>
            <sz val="8"/>
            <color indexed="81"/>
            <rFont val="Tahoma"/>
            <family val="2"/>
          </rPr>
          <t xml:space="preserve">
Enter Detailed data by Sport by clicking the link/Item in column B</t>
        </r>
      </text>
    </comment>
    <comment ref="B45" authorId="0" shapeId="0" xr:uid="{00000000-0006-0000-0300-00003F000000}">
      <text>
        <r>
          <rPr>
            <b/>
            <sz val="8"/>
            <color indexed="81"/>
            <rFont val="Tahoma"/>
            <family val="2"/>
          </rPr>
          <t>Scott Seymour:</t>
        </r>
        <r>
          <rPr>
            <sz val="8"/>
            <color indexed="81"/>
            <rFont val="Tahoma"/>
            <family val="2"/>
          </rPr>
          <t xml:space="preserve">
Click Link to enter details by sport</t>
        </r>
      </text>
    </comment>
    <comment ref="C45" authorId="0" shapeId="0" xr:uid="{00000000-0006-0000-0300-000040000000}">
      <text>
        <r>
          <rPr>
            <b/>
            <sz val="8"/>
            <color indexed="81"/>
            <rFont val="Tahoma"/>
            <family val="2"/>
          </rPr>
          <t>Scott Seymour:</t>
        </r>
        <r>
          <rPr>
            <sz val="8"/>
            <color indexed="81"/>
            <rFont val="Tahoma"/>
            <family val="2"/>
          </rPr>
          <t xml:space="preserve">
Enter Detailed data by Sport by clicking the link/Item in column B</t>
        </r>
      </text>
    </comment>
    <comment ref="B46" authorId="0" shapeId="0" xr:uid="{00000000-0006-0000-0300-000041000000}">
      <text>
        <r>
          <rPr>
            <b/>
            <sz val="8"/>
            <color indexed="81"/>
            <rFont val="Tahoma"/>
            <family val="2"/>
          </rPr>
          <t>Scott Seymour:</t>
        </r>
        <r>
          <rPr>
            <sz val="8"/>
            <color indexed="81"/>
            <rFont val="Tahoma"/>
            <family val="2"/>
          </rPr>
          <t xml:space="preserve">
Click Link to enter details by sport</t>
        </r>
      </text>
    </comment>
    <comment ref="C46" authorId="0" shapeId="0" xr:uid="{00000000-0006-0000-0300-000042000000}">
      <text>
        <r>
          <rPr>
            <b/>
            <sz val="8"/>
            <color indexed="81"/>
            <rFont val="Tahoma"/>
            <family val="2"/>
          </rPr>
          <t>Scott Seymour:</t>
        </r>
        <r>
          <rPr>
            <sz val="8"/>
            <color indexed="81"/>
            <rFont val="Tahoma"/>
            <family val="2"/>
          </rPr>
          <t xml:space="preserve">
Enter Detailed data by Sport by clicking the link/Item in column B</t>
        </r>
      </text>
    </comment>
    <comment ref="B47" authorId="0" shapeId="0" xr:uid="{00000000-0006-0000-0300-000043000000}">
      <text>
        <r>
          <rPr>
            <b/>
            <sz val="8"/>
            <color indexed="81"/>
            <rFont val="Tahoma"/>
            <family val="2"/>
          </rPr>
          <t>Scott Seymour:</t>
        </r>
        <r>
          <rPr>
            <sz val="8"/>
            <color indexed="81"/>
            <rFont val="Tahoma"/>
            <family val="2"/>
          </rPr>
          <t xml:space="preserve">
Click Link to enter details by sport</t>
        </r>
      </text>
    </comment>
    <comment ref="C47" authorId="0" shapeId="0" xr:uid="{00000000-0006-0000-0300-000044000000}">
      <text>
        <r>
          <rPr>
            <b/>
            <sz val="8"/>
            <color indexed="81"/>
            <rFont val="Tahoma"/>
            <family val="2"/>
          </rPr>
          <t>Scott Seymour:</t>
        </r>
        <r>
          <rPr>
            <sz val="8"/>
            <color indexed="81"/>
            <rFont val="Tahoma"/>
            <family val="2"/>
          </rPr>
          <t xml:space="preserve">
Enter Detailed data by Sport by clicking the link/Item in column B</t>
        </r>
      </text>
    </comment>
    <comment ref="B48" authorId="0" shapeId="0" xr:uid="{00000000-0006-0000-0300-000045000000}">
      <text>
        <r>
          <rPr>
            <b/>
            <sz val="8"/>
            <color indexed="81"/>
            <rFont val="Tahoma"/>
            <family val="2"/>
          </rPr>
          <t>Scott Seymour:</t>
        </r>
        <r>
          <rPr>
            <sz val="8"/>
            <color indexed="81"/>
            <rFont val="Tahoma"/>
            <family val="2"/>
          </rPr>
          <t xml:space="preserve">
Click Link to enter details by sport</t>
        </r>
      </text>
    </comment>
    <comment ref="C48" authorId="0" shapeId="0" xr:uid="{00000000-0006-0000-0300-000046000000}">
      <text>
        <r>
          <rPr>
            <b/>
            <sz val="8"/>
            <color indexed="81"/>
            <rFont val="Tahoma"/>
            <family val="2"/>
          </rPr>
          <t>Scott Seymour:</t>
        </r>
        <r>
          <rPr>
            <sz val="8"/>
            <color indexed="81"/>
            <rFont val="Tahoma"/>
            <family val="2"/>
          </rPr>
          <t xml:space="preserve">
Enter Detailed data by Sport by clicking the link/Item in column B</t>
        </r>
      </text>
    </comment>
    <comment ref="B49" authorId="0" shapeId="0" xr:uid="{00000000-0006-0000-0300-000047000000}">
      <text>
        <r>
          <rPr>
            <b/>
            <sz val="8"/>
            <color indexed="81"/>
            <rFont val="Tahoma"/>
            <family val="2"/>
          </rPr>
          <t>Scott Seymour:</t>
        </r>
        <r>
          <rPr>
            <sz val="8"/>
            <color indexed="81"/>
            <rFont val="Tahoma"/>
            <family val="2"/>
          </rPr>
          <t xml:space="preserve">
Click Link to enter details by sport</t>
        </r>
      </text>
    </comment>
    <comment ref="C49" authorId="0" shapeId="0" xr:uid="{00000000-0006-0000-0300-000048000000}">
      <text>
        <r>
          <rPr>
            <b/>
            <sz val="8"/>
            <color indexed="81"/>
            <rFont val="Tahoma"/>
            <family val="2"/>
          </rPr>
          <t>Scott Seymour:</t>
        </r>
        <r>
          <rPr>
            <sz val="8"/>
            <color indexed="81"/>
            <rFont val="Tahoma"/>
            <family val="2"/>
          </rPr>
          <t xml:space="preserve">
Enter Detailed data by Sport by clicking the link/Item in column B</t>
        </r>
      </text>
    </comment>
    <comment ref="B50" authorId="0" shapeId="0" xr:uid="{00000000-0006-0000-0300-000049000000}">
      <text>
        <r>
          <rPr>
            <b/>
            <sz val="8"/>
            <color indexed="81"/>
            <rFont val="Tahoma"/>
            <family val="2"/>
          </rPr>
          <t>Scott Seymour:</t>
        </r>
        <r>
          <rPr>
            <sz val="8"/>
            <color indexed="81"/>
            <rFont val="Tahoma"/>
            <family val="2"/>
          </rPr>
          <t xml:space="preserve">
Click Link to enter details by sport</t>
        </r>
      </text>
    </comment>
    <comment ref="C50" authorId="0" shapeId="0" xr:uid="{00000000-0006-0000-0300-00004A000000}">
      <text>
        <r>
          <rPr>
            <b/>
            <sz val="8"/>
            <color indexed="81"/>
            <rFont val="Tahoma"/>
            <family val="2"/>
          </rPr>
          <t>Scott Seymour:</t>
        </r>
        <r>
          <rPr>
            <sz val="8"/>
            <color indexed="81"/>
            <rFont val="Tahoma"/>
            <family val="2"/>
          </rPr>
          <t xml:space="preserve">
Enter Detailed data by Sport by clicking the link/Item in column B</t>
        </r>
      </text>
    </comment>
    <comment ref="B51" authorId="0" shapeId="0" xr:uid="{00000000-0006-0000-0300-00004B000000}">
      <text>
        <r>
          <rPr>
            <b/>
            <sz val="8"/>
            <color indexed="81"/>
            <rFont val="Tahoma"/>
            <family val="2"/>
          </rPr>
          <t>Scott Seymour:</t>
        </r>
        <r>
          <rPr>
            <sz val="8"/>
            <color indexed="81"/>
            <rFont val="Tahoma"/>
            <family val="2"/>
          </rPr>
          <t xml:space="preserve">
Click Link to enter details by sport</t>
        </r>
      </text>
    </comment>
    <comment ref="C51" authorId="0" shapeId="0" xr:uid="{00000000-0006-0000-0300-00004C000000}">
      <text>
        <r>
          <rPr>
            <b/>
            <sz val="8"/>
            <color indexed="81"/>
            <rFont val="Tahoma"/>
            <family val="2"/>
          </rPr>
          <t>Scott Seymour:</t>
        </r>
        <r>
          <rPr>
            <sz val="8"/>
            <color indexed="81"/>
            <rFont val="Tahoma"/>
            <family val="2"/>
          </rPr>
          <t xml:space="preserve">
Enter Detailed data by Sport by clicking the link/Item in column B</t>
        </r>
      </text>
    </comment>
    <comment ref="B52" authorId="0" shapeId="0" xr:uid="{00000000-0006-0000-0300-00004D000000}">
      <text>
        <r>
          <rPr>
            <b/>
            <sz val="8"/>
            <color indexed="81"/>
            <rFont val="Tahoma"/>
            <family val="2"/>
          </rPr>
          <t>Scott Seymour:</t>
        </r>
        <r>
          <rPr>
            <sz val="8"/>
            <color indexed="81"/>
            <rFont val="Tahoma"/>
            <family val="2"/>
          </rPr>
          <t xml:space="preserve">
Click Link to enter details by sport</t>
        </r>
      </text>
    </comment>
    <comment ref="C52" authorId="0" shapeId="0" xr:uid="{00000000-0006-0000-0300-00004E000000}">
      <text>
        <r>
          <rPr>
            <b/>
            <sz val="8"/>
            <color indexed="81"/>
            <rFont val="Tahoma"/>
            <family val="2"/>
          </rPr>
          <t>Scott Seymour:</t>
        </r>
        <r>
          <rPr>
            <sz val="8"/>
            <color indexed="81"/>
            <rFont val="Tahoma"/>
            <family val="2"/>
          </rPr>
          <t xml:space="preserve">
Enter Detailed data by Sport by clicking the link/Item in column B</t>
        </r>
      </text>
    </comment>
    <comment ref="B53" authorId="1" shapeId="0" xr:uid="{00000000-0006-0000-0300-00004F000000}">
      <text>
        <r>
          <rPr>
            <b/>
            <sz val="9"/>
            <color indexed="81"/>
            <rFont val="Tahoma"/>
            <family val="2"/>
          </rPr>
          <t>Buell, Katrina:</t>
        </r>
        <r>
          <rPr>
            <sz val="9"/>
            <color indexed="81"/>
            <rFont val="Tahoma"/>
            <family val="2"/>
          </rPr>
          <t xml:space="preserve">
Click Link to enter details by sport</t>
        </r>
      </text>
    </comment>
    <comment ref="C53" authorId="1" shapeId="0" xr:uid="{00000000-0006-0000-0300-000050000000}">
      <text>
        <r>
          <rPr>
            <b/>
            <sz val="9"/>
            <color indexed="81"/>
            <rFont val="Tahoma"/>
            <family val="2"/>
          </rPr>
          <t>Buell, Katrina:</t>
        </r>
        <r>
          <rPr>
            <sz val="9"/>
            <color indexed="81"/>
            <rFont val="Tahoma"/>
            <family val="2"/>
          </rPr>
          <t xml:space="preserve">
Enter Detailed data by Sport by clicking the link/Item in column B</t>
        </r>
      </text>
    </comment>
    <comment ref="B54" authorId="0" shapeId="0" xr:uid="{00000000-0006-0000-0300-000051000000}">
      <text>
        <r>
          <rPr>
            <b/>
            <sz val="8"/>
            <color indexed="81"/>
            <rFont val="Tahoma"/>
            <family val="2"/>
          </rPr>
          <t>Scott Seymour:</t>
        </r>
        <r>
          <rPr>
            <sz val="8"/>
            <color indexed="81"/>
            <rFont val="Tahoma"/>
            <family val="2"/>
          </rPr>
          <t xml:space="preserve">
Click Link to enter details by sport</t>
        </r>
      </text>
    </comment>
    <comment ref="C54" authorId="0" shapeId="0" xr:uid="{00000000-0006-0000-0300-000052000000}">
      <text>
        <r>
          <rPr>
            <b/>
            <sz val="8"/>
            <color indexed="81"/>
            <rFont val="Tahoma"/>
            <family val="2"/>
          </rPr>
          <t>Scott Seymour:</t>
        </r>
        <r>
          <rPr>
            <sz val="8"/>
            <color indexed="81"/>
            <rFont val="Tahoma"/>
            <family val="2"/>
          </rPr>
          <t xml:space="preserve">
Enter Detailed data by Sport by clicking the link/Item in column B</t>
        </r>
      </text>
    </comment>
    <comment ref="B55" authorId="1" shapeId="0" xr:uid="{00000000-0006-0000-0300-000053000000}">
      <text>
        <r>
          <rPr>
            <b/>
            <sz val="9"/>
            <color indexed="81"/>
            <rFont val="Tahoma"/>
            <family val="2"/>
          </rPr>
          <t>Buell, Katrina:</t>
        </r>
        <r>
          <rPr>
            <sz val="9"/>
            <color indexed="81"/>
            <rFont val="Tahoma"/>
            <family val="2"/>
          </rPr>
          <t xml:space="preserve">
Click Link to enter details by sport</t>
        </r>
      </text>
    </comment>
    <comment ref="C55" authorId="1" shapeId="0" xr:uid="{00000000-0006-0000-0300-000054000000}">
      <text>
        <r>
          <rPr>
            <b/>
            <sz val="9"/>
            <color indexed="81"/>
            <rFont val="Tahoma"/>
            <family val="2"/>
          </rPr>
          <t>Buell, Katrina:</t>
        </r>
        <r>
          <rPr>
            <sz val="9"/>
            <color indexed="81"/>
            <rFont val="Tahoma"/>
            <family val="2"/>
          </rPr>
          <t xml:space="preserve">
Enter Detailed data by Sport by clicking the link/Item in column B</t>
        </r>
      </text>
    </comment>
    <comment ref="B56" authorId="1" shapeId="0" xr:uid="{258F5373-6FD6-4D59-96E1-47EB1AA733BD}">
      <text>
        <r>
          <rPr>
            <b/>
            <sz val="9"/>
            <color indexed="81"/>
            <rFont val="Tahoma"/>
            <family val="2"/>
          </rPr>
          <t>Buell, Katrina:</t>
        </r>
        <r>
          <rPr>
            <sz val="9"/>
            <color indexed="81"/>
            <rFont val="Tahoma"/>
            <family val="2"/>
          </rPr>
          <t xml:space="preserve">
Click Link to enter details by sport</t>
        </r>
      </text>
    </comment>
    <comment ref="C56" authorId="1" shapeId="0" xr:uid="{E75F9A28-B665-49B2-A74F-184F9C834DFB}">
      <text>
        <r>
          <rPr>
            <b/>
            <sz val="9"/>
            <color indexed="81"/>
            <rFont val="Tahoma"/>
            <family val="2"/>
          </rPr>
          <t>Buell, Katrina:</t>
        </r>
        <r>
          <rPr>
            <sz val="9"/>
            <color indexed="81"/>
            <rFont val="Tahoma"/>
            <family val="2"/>
          </rPr>
          <t xml:space="preserve">
Enter Detailed data by Sport by clicking the link/Item in column B</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0C00-000001000000}">
      <text>
        <r>
          <rPr>
            <b/>
            <sz val="8"/>
            <color indexed="81"/>
            <rFont val="Tahoma"/>
            <family val="2"/>
          </rPr>
          <t>Scott Seymour:</t>
        </r>
        <r>
          <rPr>
            <sz val="8"/>
            <color indexed="81"/>
            <rFont val="Tahoma"/>
            <family val="2"/>
          </rPr>
          <t xml:space="preserve">
Return to Totals page</t>
        </r>
      </text>
    </comment>
    <comment ref="C1" authorId="0" shapeId="0" xr:uid="{00000000-0006-0000-0C00-000002000000}">
      <text>
        <r>
          <rPr>
            <b/>
            <sz val="8"/>
            <color indexed="81"/>
            <rFont val="Tahoma"/>
            <family val="2"/>
          </rPr>
          <t>Scott Seymour:</t>
        </r>
        <r>
          <rPr>
            <sz val="8"/>
            <color indexed="81"/>
            <rFont val="Tahoma"/>
            <family val="2"/>
          </rPr>
          <t xml:space="preserve">
Enter details by sport below</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0D00-000001000000}">
      <text>
        <r>
          <rPr>
            <b/>
            <sz val="8"/>
            <color indexed="81"/>
            <rFont val="Tahoma"/>
            <family val="2"/>
          </rPr>
          <t>Scott Seymour:</t>
        </r>
        <r>
          <rPr>
            <sz val="8"/>
            <color indexed="81"/>
            <rFont val="Tahoma"/>
            <family val="2"/>
          </rPr>
          <t xml:space="preserve">
Return to Totals page</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0E00-000001000000}">
      <text>
        <r>
          <rPr>
            <b/>
            <sz val="8"/>
            <color indexed="81"/>
            <rFont val="Tahoma"/>
            <family val="2"/>
          </rPr>
          <t>Scott Seymour:</t>
        </r>
        <r>
          <rPr>
            <sz val="8"/>
            <color indexed="81"/>
            <rFont val="Tahoma"/>
            <family val="2"/>
          </rPr>
          <t xml:space="preserve">
Return to Totals page</t>
        </r>
      </text>
    </comment>
    <comment ref="C1" authorId="0" shapeId="0" xr:uid="{00000000-0006-0000-0E00-000002000000}">
      <text>
        <r>
          <rPr>
            <b/>
            <sz val="8"/>
            <color indexed="81"/>
            <rFont val="Tahoma"/>
            <family val="2"/>
          </rPr>
          <t>Scott Seymour:</t>
        </r>
        <r>
          <rPr>
            <sz val="8"/>
            <color indexed="81"/>
            <rFont val="Tahoma"/>
            <family val="2"/>
          </rPr>
          <t xml:space="preserve">
Enter details by sport below</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0F00-000001000000}">
      <text>
        <r>
          <rPr>
            <b/>
            <sz val="8"/>
            <color indexed="81"/>
            <rFont val="Tahoma"/>
            <family val="2"/>
          </rPr>
          <t>Scott Seymour:</t>
        </r>
        <r>
          <rPr>
            <sz val="8"/>
            <color indexed="81"/>
            <rFont val="Tahoma"/>
            <family val="2"/>
          </rPr>
          <t xml:space="preserve">
Return to Totals page</t>
        </r>
      </text>
    </comment>
    <comment ref="C1" authorId="0" shapeId="0" xr:uid="{00000000-0006-0000-0F00-000002000000}">
      <text>
        <r>
          <rPr>
            <b/>
            <sz val="8"/>
            <color indexed="81"/>
            <rFont val="Tahoma"/>
            <family val="2"/>
          </rPr>
          <t>Scott Seymour:</t>
        </r>
        <r>
          <rPr>
            <sz val="8"/>
            <color indexed="81"/>
            <rFont val="Tahoma"/>
            <family val="2"/>
          </rPr>
          <t xml:space="preserve">
Enter details by sport below</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1000-000001000000}">
      <text>
        <r>
          <rPr>
            <b/>
            <sz val="8"/>
            <color indexed="81"/>
            <rFont val="Tahoma"/>
            <family val="2"/>
          </rPr>
          <t>Scott Seymour:</t>
        </r>
        <r>
          <rPr>
            <sz val="8"/>
            <color indexed="81"/>
            <rFont val="Tahoma"/>
            <family val="2"/>
          </rPr>
          <t xml:space="preserve">
Return to Totals page</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1100-000001000000}">
      <text>
        <r>
          <rPr>
            <b/>
            <sz val="8"/>
            <color indexed="81"/>
            <rFont val="Tahoma"/>
            <family val="2"/>
          </rPr>
          <t>Scott Seymour:</t>
        </r>
        <r>
          <rPr>
            <sz val="8"/>
            <color indexed="81"/>
            <rFont val="Tahoma"/>
            <family val="2"/>
          </rPr>
          <t xml:space="preserve">
Return to Totals page</t>
        </r>
      </text>
    </comment>
    <comment ref="C1" authorId="0" shapeId="0" xr:uid="{00000000-0006-0000-1100-000002000000}">
      <text>
        <r>
          <rPr>
            <b/>
            <sz val="8"/>
            <color indexed="81"/>
            <rFont val="Tahoma"/>
            <family val="2"/>
          </rPr>
          <t>Scott Seymour:</t>
        </r>
        <r>
          <rPr>
            <sz val="8"/>
            <color indexed="81"/>
            <rFont val="Tahoma"/>
            <family val="2"/>
          </rPr>
          <t xml:space="preserve">
Enter details by sport below</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759E5D30-A00C-41B0-871E-75F1C36F6AE2}">
      <text>
        <r>
          <rPr>
            <b/>
            <sz val="8"/>
            <color indexed="81"/>
            <rFont val="Tahoma"/>
            <family val="2"/>
          </rPr>
          <t>Scott Seymour:</t>
        </r>
        <r>
          <rPr>
            <sz val="8"/>
            <color indexed="81"/>
            <rFont val="Tahoma"/>
            <family val="2"/>
          </rPr>
          <t xml:space="preserve">
Return to Totals page</t>
        </r>
      </text>
    </comment>
    <comment ref="C1" authorId="0" shapeId="0" xr:uid="{906F71A3-9644-4E43-ADCA-E4CC39397D33}">
      <text>
        <r>
          <rPr>
            <b/>
            <sz val="8"/>
            <color indexed="81"/>
            <rFont val="Tahoma"/>
            <family val="2"/>
          </rPr>
          <t>Scott Seymour:</t>
        </r>
        <r>
          <rPr>
            <sz val="8"/>
            <color indexed="81"/>
            <rFont val="Tahoma"/>
            <family val="2"/>
          </rPr>
          <t xml:space="preserve">
Enter details by sport below</t>
        </r>
      </text>
    </comment>
  </commentList>
</comments>
</file>

<file path=xl/comments17.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1200-000001000000}">
      <text>
        <r>
          <rPr>
            <b/>
            <sz val="8"/>
            <color indexed="81"/>
            <rFont val="Tahoma"/>
            <family val="2"/>
          </rPr>
          <t>Scott Seymour:</t>
        </r>
        <r>
          <rPr>
            <sz val="8"/>
            <color indexed="81"/>
            <rFont val="Tahoma"/>
            <family val="2"/>
          </rPr>
          <t xml:space="preserve">
Return to Totals page</t>
        </r>
      </text>
    </comment>
    <comment ref="C1" authorId="0" shapeId="0" xr:uid="{00000000-0006-0000-1200-000002000000}">
      <text>
        <r>
          <rPr>
            <b/>
            <sz val="8"/>
            <color indexed="81"/>
            <rFont val="Tahoma"/>
            <family val="2"/>
          </rPr>
          <t>Scott Seymour:</t>
        </r>
        <r>
          <rPr>
            <sz val="8"/>
            <color indexed="81"/>
            <rFont val="Tahoma"/>
            <family val="2"/>
          </rPr>
          <t xml:space="preserve">
Enter details by sport below</t>
        </r>
      </text>
    </comment>
  </commentList>
</comments>
</file>

<file path=xl/comments18.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1300-000001000000}">
      <text>
        <r>
          <rPr>
            <b/>
            <sz val="8"/>
            <color indexed="81"/>
            <rFont val="Tahoma"/>
            <family val="2"/>
          </rPr>
          <t>Scott Seymour:</t>
        </r>
        <r>
          <rPr>
            <sz val="8"/>
            <color indexed="81"/>
            <rFont val="Tahoma"/>
            <family val="2"/>
          </rPr>
          <t xml:space="preserve">
Return to Totals page</t>
        </r>
      </text>
    </comment>
    <comment ref="C1" authorId="0" shapeId="0" xr:uid="{00000000-0006-0000-1300-000002000000}">
      <text>
        <r>
          <rPr>
            <b/>
            <sz val="8"/>
            <color indexed="81"/>
            <rFont val="Tahoma"/>
            <family val="2"/>
          </rPr>
          <t>Scott Seymour:</t>
        </r>
        <r>
          <rPr>
            <sz val="8"/>
            <color indexed="81"/>
            <rFont val="Tahoma"/>
            <family val="2"/>
          </rPr>
          <t xml:space="preserve">
Enter details by sport below</t>
        </r>
      </text>
    </comment>
  </commentList>
</comments>
</file>

<file path=xl/comments19.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1400-000001000000}">
      <text>
        <r>
          <rPr>
            <b/>
            <sz val="8"/>
            <color indexed="81"/>
            <rFont val="Tahoma"/>
            <family val="2"/>
          </rPr>
          <t>Scott Seymour:</t>
        </r>
        <r>
          <rPr>
            <sz val="8"/>
            <color indexed="81"/>
            <rFont val="Tahoma"/>
            <family val="2"/>
          </rPr>
          <t xml:space="preserve">
Return to Totals page</t>
        </r>
      </text>
    </comment>
    <comment ref="C1" authorId="0" shapeId="0" xr:uid="{00000000-0006-0000-1400-000002000000}">
      <text>
        <r>
          <rPr>
            <b/>
            <sz val="8"/>
            <color indexed="81"/>
            <rFont val="Tahoma"/>
            <family val="2"/>
          </rPr>
          <t>Scott Seymour:</t>
        </r>
        <r>
          <rPr>
            <sz val="8"/>
            <color indexed="81"/>
            <rFont val="Tahoma"/>
            <family val="2"/>
          </rPr>
          <t xml:space="preserve">
Enter details by sport below</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0400-000001000000}">
      <text>
        <r>
          <rPr>
            <b/>
            <sz val="8"/>
            <color indexed="81"/>
            <rFont val="Tahoma"/>
            <family val="2"/>
          </rPr>
          <t>Scott Seymour:</t>
        </r>
        <r>
          <rPr>
            <sz val="8"/>
            <color indexed="81"/>
            <rFont val="Tahoma"/>
            <family val="2"/>
          </rPr>
          <t xml:space="preserve">
Return to Totals page</t>
        </r>
      </text>
    </comment>
    <comment ref="C1" authorId="0" shapeId="0" xr:uid="{00000000-0006-0000-0400-000002000000}">
      <text>
        <r>
          <rPr>
            <b/>
            <sz val="8"/>
            <color indexed="81"/>
            <rFont val="Tahoma"/>
            <family val="2"/>
          </rPr>
          <t>Scott Seymour:</t>
        </r>
        <r>
          <rPr>
            <sz val="8"/>
            <color indexed="81"/>
            <rFont val="Tahoma"/>
            <family val="2"/>
          </rPr>
          <t xml:space="preserve">
Enter details by sport below</t>
        </r>
      </text>
    </comment>
  </commentList>
</comments>
</file>

<file path=xl/comments20.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1500-000001000000}">
      <text>
        <r>
          <rPr>
            <b/>
            <sz val="8"/>
            <color indexed="81"/>
            <rFont val="Tahoma"/>
            <family val="2"/>
          </rPr>
          <t>Scott Seymour:</t>
        </r>
        <r>
          <rPr>
            <sz val="8"/>
            <color indexed="81"/>
            <rFont val="Tahoma"/>
            <family val="2"/>
          </rPr>
          <t xml:space="preserve">
Return to Totals page</t>
        </r>
      </text>
    </comment>
    <comment ref="C1" authorId="0" shapeId="0" xr:uid="{00000000-0006-0000-1500-000002000000}">
      <text>
        <r>
          <rPr>
            <b/>
            <sz val="8"/>
            <color indexed="81"/>
            <rFont val="Tahoma"/>
            <family val="2"/>
          </rPr>
          <t>Scott Seymour:</t>
        </r>
        <r>
          <rPr>
            <sz val="8"/>
            <color indexed="81"/>
            <rFont val="Tahoma"/>
            <family val="2"/>
          </rPr>
          <t xml:space="preserve">
Enter details by sport below</t>
        </r>
      </text>
    </comment>
  </commentList>
</comments>
</file>

<file path=xl/comments21.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1600-000001000000}">
      <text>
        <r>
          <rPr>
            <b/>
            <sz val="8"/>
            <color indexed="81"/>
            <rFont val="Tahoma"/>
            <family val="2"/>
          </rPr>
          <t>Scott Seymour:</t>
        </r>
        <r>
          <rPr>
            <sz val="8"/>
            <color indexed="81"/>
            <rFont val="Tahoma"/>
            <family val="2"/>
          </rPr>
          <t xml:space="preserve">
Return to Totals page</t>
        </r>
      </text>
    </comment>
    <comment ref="C1" authorId="0" shapeId="0" xr:uid="{00000000-0006-0000-1600-000002000000}">
      <text>
        <r>
          <rPr>
            <b/>
            <sz val="8"/>
            <color indexed="81"/>
            <rFont val="Tahoma"/>
            <family val="2"/>
          </rPr>
          <t>Scott Seymour:</t>
        </r>
        <r>
          <rPr>
            <sz val="8"/>
            <color indexed="81"/>
            <rFont val="Tahoma"/>
            <family val="2"/>
          </rPr>
          <t xml:space="preserve">
Enter details by sport below</t>
        </r>
      </text>
    </comment>
  </commentList>
</comments>
</file>

<file path=xl/comments22.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1700-000001000000}">
      <text>
        <r>
          <rPr>
            <b/>
            <sz val="8"/>
            <color indexed="81"/>
            <rFont val="Tahoma"/>
            <family val="2"/>
          </rPr>
          <t>Scott Seymour:</t>
        </r>
        <r>
          <rPr>
            <sz val="8"/>
            <color indexed="81"/>
            <rFont val="Tahoma"/>
            <family val="2"/>
          </rPr>
          <t xml:space="preserve">
Return to Totals page</t>
        </r>
      </text>
    </comment>
  </commentList>
</comments>
</file>

<file path=xl/comments23.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1C00-000001000000}">
      <text>
        <r>
          <rPr>
            <b/>
            <sz val="8"/>
            <color indexed="81"/>
            <rFont val="Tahoma"/>
            <family val="2"/>
          </rPr>
          <t>Scott Seymour:</t>
        </r>
        <r>
          <rPr>
            <sz val="8"/>
            <color indexed="81"/>
            <rFont val="Tahoma"/>
            <family val="2"/>
          </rPr>
          <t xml:space="preserve">
Return to Totals page</t>
        </r>
      </text>
    </comment>
    <comment ref="C1" authorId="0" shapeId="0" xr:uid="{00000000-0006-0000-1C00-000002000000}">
      <text>
        <r>
          <rPr>
            <b/>
            <sz val="8"/>
            <color indexed="81"/>
            <rFont val="Tahoma"/>
            <family val="2"/>
          </rPr>
          <t>Scott Seymour:</t>
        </r>
        <r>
          <rPr>
            <sz val="8"/>
            <color indexed="81"/>
            <rFont val="Tahoma"/>
            <family val="2"/>
          </rPr>
          <t xml:space="preserve">
Enter details by sport below</t>
        </r>
      </text>
    </comment>
  </commentList>
</comments>
</file>

<file path=xl/comments24.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1D00-000001000000}">
      <text>
        <r>
          <rPr>
            <b/>
            <sz val="8"/>
            <color indexed="81"/>
            <rFont val="Tahoma"/>
            <family val="2"/>
          </rPr>
          <t>Scott Seymour:</t>
        </r>
        <r>
          <rPr>
            <sz val="8"/>
            <color indexed="81"/>
            <rFont val="Tahoma"/>
            <family val="2"/>
          </rPr>
          <t xml:space="preserve">
Return to Totals page</t>
        </r>
      </text>
    </comment>
    <comment ref="C1" authorId="0" shapeId="0" xr:uid="{00000000-0006-0000-1D00-000002000000}">
      <text>
        <r>
          <rPr>
            <b/>
            <sz val="8"/>
            <color indexed="81"/>
            <rFont val="Tahoma"/>
            <family val="2"/>
          </rPr>
          <t>Scott Seymour:</t>
        </r>
        <r>
          <rPr>
            <sz val="8"/>
            <color indexed="81"/>
            <rFont val="Tahoma"/>
            <family val="2"/>
          </rPr>
          <t xml:space="preserve">
Enter details by sport below</t>
        </r>
      </text>
    </comment>
  </commentList>
</comments>
</file>

<file path=xl/comments25.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1F00-000001000000}">
      <text>
        <r>
          <rPr>
            <b/>
            <sz val="8"/>
            <color indexed="81"/>
            <rFont val="Tahoma"/>
            <family val="2"/>
          </rPr>
          <t>Scott Seymour:</t>
        </r>
        <r>
          <rPr>
            <sz val="8"/>
            <color indexed="81"/>
            <rFont val="Tahoma"/>
            <family val="2"/>
          </rPr>
          <t xml:space="preserve">
Return to Totals page</t>
        </r>
      </text>
    </comment>
    <comment ref="B3" authorId="0" shapeId="0" xr:uid="{00000000-0006-0000-1F00-000002000000}">
      <text>
        <r>
          <rPr>
            <b/>
            <sz val="8"/>
            <color indexed="81"/>
            <rFont val="Tahoma"/>
            <family val="2"/>
          </rPr>
          <t>Scott Seymour:</t>
        </r>
        <r>
          <rPr>
            <sz val="8"/>
            <color indexed="81"/>
            <rFont val="Tahoma"/>
            <family val="2"/>
          </rPr>
          <t xml:space="preserve">
Return to Totals page</t>
        </r>
      </text>
    </comment>
    <comment ref="C8" authorId="0" shapeId="0" xr:uid="{00000000-0006-0000-1F00-000003000000}">
      <text>
        <r>
          <rPr>
            <b/>
            <sz val="8"/>
            <color indexed="81"/>
            <rFont val="Tahoma"/>
            <family val="2"/>
          </rPr>
          <t>Scott Seymour:</t>
        </r>
        <r>
          <rPr>
            <sz val="8"/>
            <color indexed="81"/>
            <rFont val="Tahoma"/>
            <family val="2"/>
          </rPr>
          <t xml:space="preserve">
Enter details by sport for Men's Teams</t>
        </r>
      </text>
    </comment>
    <comment ref="C10" authorId="0" shapeId="0" xr:uid="{00000000-0006-0000-1F00-000004000000}">
      <text>
        <r>
          <rPr>
            <b/>
            <sz val="8"/>
            <color indexed="81"/>
            <rFont val="Tahoma"/>
            <family val="2"/>
          </rPr>
          <t>Scott Seymour:</t>
        </r>
        <r>
          <rPr>
            <sz val="8"/>
            <color indexed="81"/>
            <rFont val="Tahoma"/>
            <family val="2"/>
          </rPr>
          <t xml:space="preserve">
Enter details by sport for Women's Teams</t>
        </r>
      </text>
    </comment>
  </commentList>
</comments>
</file>

<file path=xl/comments26.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2200-000001000000}">
      <text>
        <r>
          <rPr>
            <b/>
            <sz val="8"/>
            <color indexed="81"/>
            <rFont val="Tahoma"/>
            <family val="2"/>
          </rPr>
          <t>Scott Seymour:</t>
        </r>
        <r>
          <rPr>
            <sz val="8"/>
            <color indexed="81"/>
            <rFont val="Tahoma"/>
            <family val="2"/>
          </rPr>
          <t xml:space="preserve">
Return to Totals page</t>
        </r>
      </text>
    </comment>
    <comment ref="C1" authorId="0" shapeId="0" xr:uid="{00000000-0006-0000-2200-000002000000}">
      <text>
        <r>
          <rPr>
            <b/>
            <sz val="8"/>
            <color indexed="81"/>
            <rFont val="Tahoma"/>
            <family val="2"/>
          </rPr>
          <t>Scott Seymour:</t>
        </r>
        <r>
          <rPr>
            <sz val="8"/>
            <color indexed="81"/>
            <rFont val="Tahoma"/>
            <family val="2"/>
          </rPr>
          <t xml:space="preserve">
Enter details by sport below</t>
        </r>
      </text>
    </comment>
    <comment ref="B2" authorId="0" shapeId="0" xr:uid="{00000000-0006-0000-2200-000003000000}">
      <text>
        <r>
          <rPr>
            <b/>
            <sz val="8"/>
            <color indexed="81"/>
            <rFont val="Tahoma"/>
            <family val="2"/>
          </rPr>
          <t>Scott Seymour:</t>
        </r>
        <r>
          <rPr>
            <sz val="8"/>
            <color indexed="81"/>
            <rFont val="Tahoma"/>
            <family val="2"/>
          </rPr>
          <t xml:space="preserve">
Return to Totals page</t>
        </r>
      </text>
    </comment>
    <comment ref="C2" authorId="0" shapeId="0" xr:uid="{00000000-0006-0000-2200-000004000000}">
      <text>
        <r>
          <rPr>
            <b/>
            <sz val="8"/>
            <color indexed="81"/>
            <rFont val="Tahoma"/>
            <family val="2"/>
          </rPr>
          <t>Scott Seymour:</t>
        </r>
        <r>
          <rPr>
            <sz val="8"/>
            <color indexed="81"/>
            <rFont val="Tahoma"/>
            <family val="2"/>
          </rPr>
          <t xml:space="preserve">
Enter details by sport below</t>
        </r>
      </text>
    </comment>
  </commentList>
</comments>
</file>

<file path=xl/comments27.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2500-000001000000}">
      <text>
        <r>
          <rPr>
            <b/>
            <sz val="8"/>
            <color indexed="81"/>
            <rFont val="Tahoma"/>
            <family val="2"/>
          </rPr>
          <t>Scott Seymour:</t>
        </r>
        <r>
          <rPr>
            <sz val="8"/>
            <color indexed="81"/>
            <rFont val="Tahoma"/>
            <family val="2"/>
          </rPr>
          <t xml:space="preserve">
Return to Totals page</t>
        </r>
      </text>
    </comment>
    <comment ref="C1" authorId="0" shapeId="0" xr:uid="{00000000-0006-0000-2500-000002000000}">
      <text>
        <r>
          <rPr>
            <b/>
            <sz val="8"/>
            <color indexed="81"/>
            <rFont val="Tahoma"/>
            <family val="2"/>
          </rPr>
          <t>Scott Seymour:</t>
        </r>
        <r>
          <rPr>
            <sz val="8"/>
            <color indexed="81"/>
            <rFont val="Tahoma"/>
            <family val="2"/>
          </rPr>
          <t xml:space="preserve">
Enter details by sport below</t>
        </r>
      </text>
    </comment>
  </commentList>
</comments>
</file>

<file path=xl/comments28.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2600-000001000000}">
      <text>
        <r>
          <rPr>
            <b/>
            <sz val="8"/>
            <color indexed="81"/>
            <rFont val="Tahoma"/>
            <family val="2"/>
          </rPr>
          <t>Scott Seymour:</t>
        </r>
        <r>
          <rPr>
            <sz val="8"/>
            <color indexed="81"/>
            <rFont val="Tahoma"/>
            <family val="2"/>
          </rPr>
          <t xml:space="preserve">
Return to Totals page</t>
        </r>
      </text>
    </comment>
    <comment ref="C1" authorId="0" shapeId="0" xr:uid="{00000000-0006-0000-2600-000002000000}">
      <text>
        <r>
          <rPr>
            <b/>
            <sz val="8"/>
            <color indexed="81"/>
            <rFont val="Tahoma"/>
            <family val="2"/>
          </rPr>
          <t>Scott Seymour:</t>
        </r>
        <r>
          <rPr>
            <sz val="8"/>
            <color indexed="81"/>
            <rFont val="Tahoma"/>
            <family val="2"/>
          </rPr>
          <t xml:space="preserve">
Enter details by sport below</t>
        </r>
      </text>
    </comment>
  </commentList>
</comments>
</file>

<file path=xl/comments29.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2700-000001000000}">
      <text>
        <r>
          <rPr>
            <b/>
            <sz val="8"/>
            <color indexed="81"/>
            <rFont val="Tahoma"/>
            <family val="2"/>
          </rPr>
          <t>Scott Seymour:</t>
        </r>
        <r>
          <rPr>
            <sz val="8"/>
            <color indexed="81"/>
            <rFont val="Tahoma"/>
            <family val="2"/>
          </rPr>
          <t xml:space="preserve">
Return to Totals page</t>
        </r>
      </text>
    </comment>
    <comment ref="C1" authorId="0" shapeId="0" xr:uid="{00000000-0006-0000-2700-000002000000}">
      <text>
        <r>
          <rPr>
            <b/>
            <sz val="8"/>
            <color indexed="81"/>
            <rFont val="Tahoma"/>
            <family val="2"/>
          </rPr>
          <t>Scott Seymour:</t>
        </r>
        <r>
          <rPr>
            <sz val="8"/>
            <color indexed="81"/>
            <rFont val="Tahoma"/>
            <family val="2"/>
          </rPr>
          <t xml:space="preserve">
Enter details by sport below</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0500-000001000000}">
      <text>
        <r>
          <rPr>
            <b/>
            <sz val="8"/>
            <color indexed="81"/>
            <rFont val="Tahoma"/>
            <family val="2"/>
          </rPr>
          <t>Scott Seymour:</t>
        </r>
        <r>
          <rPr>
            <sz val="8"/>
            <color indexed="81"/>
            <rFont val="Tahoma"/>
            <family val="2"/>
          </rPr>
          <t xml:space="preserve">
Return to Totals page</t>
        </r>
      </text>
    </comment>
    <comment ref="C1" authorId="0" shapeId="0" xr:uid="{00000000-0006-0000-0500-000002000000}">
      <text>
        <r>
          <rPr>
            <b/>
            <sz val="8"/>
            <color indexed="81"/>
            <rFont val="Tahoma"/>
            <family val="2"/>
          </rPr>
          <t>Scott Seymour:</t>
        </r>
        <r>
          <rPr>
            <sz val="8"/>
            <color indexed="81"/>
            <rFont val="Tahoma"/>
            <family val="2"/>
          </rPr>
          <t xml:space="preserve">
Enter details by sport below</t>
        </r>
      </text>
    </comment>
  </commentList>
</comments>
</file>

<file path=xl/comments30.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2800-000001000000}">
      <text>
        <r>
          <rPr>
            <b/>
            <sz val="8"/>
            <color indexed="81"/>
            <rFont val="Tahoma"/>
            <family val="2"/>
          </rPr>
          <t>Scott Seymour:</t>
        </r>
        <r>
          <rPr>
            <sz val="8"/>
            <color indexed="81"/>
            <rFont val="Tahoma"/>
            <family val="2"/>
          </rPr>
          <t xml:space="preserve">
Return to Totals page</t>
        </r>
      </text>
    </comment>
    <comment ref="C1" authorId="0" shapeId="0" xr:uid="{00000000-0006-0000-2800-000002000000}">
      <text>
        <r>
          <rPr>
            <b/>
            <sz val="8"/>
            <color indexed="81"/>
            <rFont val="Tahoma"/>
            <family val="2"/>
          </rPr>
          <t>Scott Seymour:</t>
        </r>
        <r>
          <rPr>
            <sz val="8"/>
            <color indexed="81"/>
            <rFont val="Tahoma"/>
            <family val="2"/>
          </rPr>
          <t xml:space="preserve">
Enter details by sport below</t>
        </r>
      </text>
    </comment>
  </commentList>
</comments>
</file>

<file path=xl/comments31.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2900-000001000000}">
      <text>
        <r>
          <rPr>
            <b/>
            <sz val="8"/>
            <color indexed="81"/>
            <rFont val="Tahoma"/>
            <family val="2"/>
          </rPr>
          <t>Scott Seymour:</t>
        </r>
        <r>
          <rPr>
            <sz val="8"/>
            <color indexed="81"/>
            <rFont val="Tahoma"/>
            <family val="2"/>
          </rPr>
          <t xml:space="preserve">
Return to Totals page</t>
        </r>
      </text>
    </comment>
    <comment ref="C1" authorId="0" shapeId="0" xr:uid="{00000000-0006-0000-2900-000002000000}">
      <text>
        <r>
          <rPr>
            <b/>
            <sz val="8"/>
            <color indexed="81"/>
            <rFont val="Tahoma"/>
            <family val="2"/>
          </rPr>
          <t>Scott Seymour:</t>
        </r>
        <r>
          <rPr>
            <sz val="8"/>
            <color indexed="81"/>
            <rFont val="Tahoma"/>
            <family val="2"/>
          </rPr>
          <t xml:space="preserve">
Enter details by sport below</t>
        </r>
      </text>
    </comment>
  </commentList>
</comments>
</file>

<file path=xl/comments32.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2A00-000001000000}">
      <text>
        <r>
          <rPr>
            <b/>
            <sz val="8"/>
            <color indexed="81"/>
            <rFont val="Tahoma"/>
            <family val="2"/>
          </rPr>
          <t>Scott Seymour:</t>
        </r>
        <r>
          <rPr>
            <sz val="8"/>
            <color indexed="81"/>
            <rFont val="Tahoma"/>
            <family val="2"/>
          </rPr>
          <t xml:space="preserve">
Return to Totals page</t>
        </r>
      </text>
    </comment>
    <comment ref="C1" authorId="0" shapeId="0" xr:uid="{00000000-0006-0000-2A00-000002000000}">
      <text>
        <r>
          <rPr>
            <b/>
            <sz val="8"/>
            <color indexed="81"/>
            <rFont val="Tahoma"/>
            <family val="2"/>
          </rPr>
          <t>Scott Seymour:</t>
        </r>
        <r>
          <rPr>
            <sz val="8"/>
            <color indexed="81"/>
            <rFont val="Tahoma"/>
            <family val="2"/>
          </rPr>
          <t xml:space="preserve">
Enter details by sport below</t>
        </r>
      </text>
    </comment>
  </commentList>
</comments>
</file>

<file path=xl/comments33.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2B00-000001000000}">
      <text>
        <r>
          <rPr>
            <b/>
            <sz val="8"/>
            <color indexed="81"/>
            <rFont val="Tahoma"/>
            <family val="2"/>
          </rPr>
          <t>Scott Seymour:</t>
        </r>
        <r>
          <rPr>
            <sz val="8"/>
            <color indexed="81"/>
            <rFont val="Tahoma"/>
            <family val="2"/>
          </rPr>
          <t xml:space="preserve">
Return to Totals page</t>
        </r>
      </text>
    </comment>
    <comment ref="C1" authorId="0" shapeId="0" xr:uid="{00000000-0006-0000-2B00-000002000000}">
      <text>
        <r>
          <rPr>
            <b/>
            <sz val="8"/>
            <color indexed="81"/>
            <rFont val="Tahoma"/>
            <family val="2"/>
          </rPr>
          <t>Scott Seymour:</t>
        </r>
        <r>
          <rPr>
            <sz val="8"/>
            <color indexed="81"/>
            <rFont val="Tahoma"/>
            <family val="2"/>
          </rPr>
          <t xml:space="preserve">
Enter details by sport below</t>
        </r>
      </text>
    </comment>
  </commentList>
</comments>
</file>

<file path=xl/comments34.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2C00-000001000000}">
      <text>
        <r>
          <rPr>
            <b/>
            <sz val="8"/>
            <color indexed="81"/>
            <rFont val="Tahoma"/>
            <family val="2"/>
          </rPr>
          <t>Scott Seymour:</t>
        </r>
        <r>
          <rPr>
            <sz val="8"/>
            <color indexed="81"/>
            <rFont val="Tahoma"/>
            <family val="2"/>
          </rPr>
          <t xml:space="preserve">
Return to Totals page</t>
        </r>
      </text>
    </comment>
    <comment ref="C1" authorId="0" shapeId="0" xr:uid="{00000000-0006-0000-2C00-000002000000}">
      <text>
        <r>
          <rPr>
            <b/>
            <sz val="8"/>
            <color indexed="81"/>
            <rFont val="Tahoma"/>
            <family val="2"/>
          </rPr>
          <t>Scott Seymour:</t>
        </r>
        <r>
          <rPr>
            <sz val="8"/>
            <color indexed="81"/>
            <rFont val="Tahoma"/>
            <family val="2"/>
          </rPr>
          <t xml:space="preserve">
Enter details by sport below</t>
        </r>
      </text>
    </comment>
  </commentList>
</comments>
</file>

<file path=xl/comments35.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2D00-000001000000}">
      <text>
        <r>
          <rPr>
            <b/>
            <sz val="8"/>
            <color indexed="81"/>
            <rFont val="Tahoma"/>
            <family val="2"/>
          </rPr>
          <t>Scott Seymour:</t>
        </r>
        <r>
          <rPr>
            <sz val="8"/>
            <color indexed="81"/>
            <rFont val="Tahoma"/>
            <family val="2"/>
          </rPr>
          <t xml:space="preserve">
Return to Totals page</t>
        </r>
      </text>
    </comment>
    <comment ref="C1" authorId="0" shapeId="0" xr:uid="{00000000-0006-0000-2D00-000002000000}">
      <text>
        <r>
          <rPr>
            <b/>
            <sz val="8"/>
            <color indexed="81"/>
            <rFont val="Tahoma"/>
            <family val="2"/>
          </rPr>
          <t>Scott Seymour:</t>
        </r>
        <r>
          <rPr>
            <sz val="8"/>
            <color indexed="81"/>
            <rFont val="Tahoma"/>
            <family val="2"/>
          </rPr>
          <t xml:space="preserve">
Enter details by sport below</t>
        </r>
      </text>
    </comment>
  </commentList>
</comments>
</file>

<file path=xl/comments36.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2E00-000001000000}">
      <text>
        <r>
          <rPr>
            <b/>
            <sz val="8"/>
            <color indexed="81"/>
            <rFont val="Tahoma"/>
            <family val="2"/>
          </rPr>
          <t>Scott Seymour:</t>
        </r>
        <r>
          <rPr>
            <sz val="8"/>
            <color indexed="81"/>
            <rFont val="Tahoma"/>
            <family val="2"/>
          </rPr>
          <t xml:space="preserve">
Return to Totals page</t>
        </r>
      </text>
    </comment>
    <comment ref="C1" authorId="0" shapeId="0" xr:uid="{00000000-0006-0000-2E00-000002000000}">
      <text>
        <r>
          <rPr>
            <b/>
            <sz val="8"/>
            <color indexed="81"/>
            <rFont val="Tahoma"/>
            <family val="2"/>
          </rPr>
          <t>Scott Seymour:</t>
        </r>
        <r>
          <rPr>
            <sz val="8"/>
            <color indexed="81"/>
            <rFont val="Tahoma"/>
            <family val="2"/>
          </rPr>
          <t xml:space="preserve">
Enter details by sport below</t>
        </r>
      </text>
    </comment>
  </commentList>
</comments>
</file>

<file path=xl/comments37.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2F00-000001000000}">
      <text>
        <r>
          <rPr>
            <b/>
            <sz val="8"/>
            <color indexed="81"/>
            <rFont val="Tahoma"/>
            <family val="2"/>
          </rPr>
          <t>Scott Seymour:</t>
        </r>
        <r>
          <rPr>
            <sz val="8"/>
            <color indexed="81"/>
            <rFont val="Tahoma"/>
            <family val="2"/>
          </rPr>
          <t xml:space="preserve">
Return to Totals page</t>
        </r>
      </text>
    </comment>
    <comment ref="C1" authorId="0" shapeId="0" xr:uid="{00000000-0006-0000-2F00-000002000000}">
      <text>
        <r>
          <rPr>
            <b/>
            <sz val="8"/>
            <color indexed="81"/>
            <rFont val="Tahoma"/>
            <family val="2"/>
          </rPr>
          <t>Scott Seymour:</t>
        </r>
        <r>
          <rPr>
            <sz val="8"/>
            <color indexed="81"/>
            <rFont val="Tahoma"/>
            <family val="2"/>
          </rPr>
          <t xml:space="preserve">
Enter details by sport below</t>
        </r>
      </text>
    </comment>
  </commentList>
</comments>
</file>

<file path=xl/comments38.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3000-000001000000}">
      <text>
        <r>
          <rPr>
            <b/>
            <sz val="8"/>
            <color indexed="81"/>
            <rFont val="Tahoma"/>
            <family val="2"/>
          </rPr>
          <t>Scott Seymour:</t>
        </r>
        <r>
          <rPr>
            <sz val="8"/>
            <color indexed="81"/>
            <rFont val="Tahoma"/>
            <family val="2"/>
          </rPr>
          <t xml:space="preserve">
Return to Totals page</t>
        </r>
      </text>
    </comment>
    <comment ref="C1" authorId="0" shapeId="0" xr:uid="{00000000-0006-0000-3000-000002000000}">
      <text>
        <r>
          <rPr>
            <b/>
            <sz val="8"/>
            <color indexed="81"/>
            <rFont val="Tahoma"/>
            <family val="2"/>
          </rPr>
          <t>Scott Seymour:</t>
        </r>
        <r>
          <rPr>
            <sz val="8"/>
            <color indexed="81"/>
            <rFont val="Tahoma"/>
            <family val="2"/>
          </rPr>
          <t xml:space="preserve">
Enter details by sport below</t>
        </r>
      </text>
    </comment>
  </commentList>
</comments>
</file>

<file path=xl/comments39.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3100-000001000000}">
      <text>
        <r>
          <rPr>
            <b/>
            <sz val="8"/>
            <color indexed="81"/>
            <rFont val="Tahoma"/>
            <family val="2"/>
          </rPr>
          <t>Scott Seymour:</t>
        </r>
        <r>
          <rPr>
            <sz val="8"/>
            <color indexed="81"/>
            <rFont val="Tahoma"/>
            <family val="2"/>
          </rPr>
          <t xml:space="preserve">
Return to Totals page</t>
        </r>
      </text>
    </comment>
    <comment ref="C1" authorId="0" shapeId="0" xr:uid="{00000000-0006-0000-3100-000002000000}">
      <text>
        <r>
          <rPr>
            <b/>
            <sz val="8"/>
            <color indexed="81"/>
            <rFont val="Tahoma"/>
            <family val="2"/>
          </rPr>
          <t>Scott Seymour:</t>
        </r>
        <r>
          <rPr>
            <sz val="8"/>
            <color indexed="81"/>
            <rFont val="Tahoma"/>
            <family val="2"/>
          </rPr>
          <t xml:space="preserve">
Enter details by sport below</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0600-000001000000}">
      <text>
        <r>
          <rPr>
            <b/>
            <sz val="8"/>
            <color indexed="81"/>
            <rFont val="Tahoma"/>
            <family val="2"/>
          </rPr>
          <t>Scott Seymour:</t>
        </r>
        <r>
          <rPr>
            <sz val="8"/>
            <color indexed="81"/>
            <rFont val="Tahoma"/>
            <family val="2"/>
          </rPr>
          <t xml:space="preserve">
Return to Totals page</t>
        </r>
      </text>
    </comment>
    <comment ref="C1" authorId="0" shapeId="0" xr:uid="{00000000-0006-0000-0600-000002000000}">
      <text>
        <r>
          <rPr>
            <b/>
            <sz val="8"/>
            <color indexed="81"/>
            <rFont val="Tahoma"/>
            <family val="2"/>
          </rPr>
          <t>Scott Seymour:</t>
        </r>
        <r>
          <rPr>
            <sz val="8"/>
            <color indexed="81"/>
            <rFont val="Tahoma"/>
            <family val="2"/>
          </rPr>
          <t xml:space="preserve">
Enter details by sport below</t>
        </r>
      </text>
    </comment>
  </commentList>
</comments>
</file>

<file path=xl/comments40.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3200-000001000000}">
      <text>
        <r>
          <rPr>
            <b/>
            <sz val="8"/>
            <color indexed="81"/>
            <rFont val="Tahoma"/>
            <family val="2"/>
          </rPr>
          <t>Scott Seymour:</t>
        </r>
        <r>
          <rPr>
            <sz val="8"/>
            <color indexed="81"/>
            <rFont val="Tahoma"/>
            <family val="2"/>
          </rPr>
          <t xml:space="preserve">
Return to Totals page</t>
        </r>
      </text>
    </comment>
    <comment ref="C1" authorId="0" shapeId="0" xr:uid="{00000000-0006-0000-3200-000002000000}">
      <text>
        <r>
          <rPr>
            <b/>
            <sz val="8"/>
            <color indexed="81"/>
            <rFont val="Tahoma"/>
            <family val="2"/>
          </rPr>
          <t>Scott Seymour:</t>
        </r>
        <r>
          <rPr>
            <sz val="8"/>
            <color indexed="81"/>
            <rFont val="Tahoma"/>
            <family val="2"/>
          </rPr>
          <t xml:space="preserve">
Enter details by sport below</t>
        </r>
      </text>
    </comment>
  </commentList>
</comments>
</file>

<file path=xl/comments41.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3300-000001000000}">
      <text>
        <r>
          <rPr>
            <b/>
            <sz val="8"/>
            <color indexed="81"/>
            <rFont val="Tahoma"/>
            <family val="2"/>
          </rPr>
          <t>Scott Seymour:</t>
        </r>
        <r>
          <rPr>
            <sz val="8"/>
            <color indexed="81"/>
            <rFont val="Tahoma"/>
            <family val="2"/>
          </rPr>
          <t xml:space="preserve">
Return to Totals page</t>
        </r>
      </text>
    </comment>
    <comment ref="C1" authorId="0" shapeId="0" xr:uid="{00000000-0006-0000-3300-000002000000}">
      <text>
        <r>
          <rPr>
            <b/>
            <sz val="8"/>
            <color indexed="81"/>
            <rFont val="Tahoma"/>
            <family val="2"/>
          </rPr>
          <t>Scott Seymour:</t>
        </r>
        <r>
          <rPr>
            <sz val="8"/>
            <color indexed="81"/>
            <rFont val="Tahoma"/>
            <family val="2"/>
          </rPr>
          <t xml:space="preserve">
Enter details by sport below</t>
        </r>
      </text>
    </comment>
  </commentList>
</comments>
</file>

<file path=xl/comments42.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3400-000001000000}">
      <text>
        <r>
          <rPr>
            <b/>
            <sz val="8"/>
            <color indexed="81"/>
            <rFont val="Tahoma"/>
            <family val="2"/>
          </rPr>
          <t>Scott Seymour:</t>
        </r>
        <r>
          <rPr>
            <sz val="8"/>
            <color indexed="81"/>
            <rFont val="Tahoma"/>
            <family val="2"/>
          </rPr>
          <t xml:space="preserve">
Return to Totals page</t>
        </r>
      </text>
    </comment>
  </commentList>
</comments>
</file>

<file path=xl/comments43.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754E211D-B6AF-4CB0-BFEB-565123445DFA}">
      <text>
        <r>
          <rPr>
            <b/>
            <sz val="8"/>
            <color indexed="81"/>
            <rFont val="Tahoma"/>
            <family val="2"/>
          </rPr>
          <t>Scott Seymour:</t>
        </r>
        <r>
          <rPr>
            <sz val="8"/>
            <color indexed="81"/>
            <rFont val="Tahoma"/>
            <family val="2"/>
          </rPr>
          <t xml:space="preserve">
Return to Totals page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0700-000001000000}">
      <text>
        <r>
          <rPr>
            <b/>
            <sz val="8"/>
            <color indexed="81"/>
            <rFont val="Tahoma"/>
            <family val="2"/>
          </rPr>
          <t>Scott Seymour:</t>
        </r>
        <r>
          <rPr>
            <sz val="8"/>
            <color indexed="81"/>
            <rFont val="Tahoma"/>
            <family val="2"/>
          </rPr>
          <t xml:space="preserve">
Return to Totals page</t>
        </r>
      </text>
    </comment>
    <comment ref="C1" authorId="0" shapeId="0" xr:uid="{00000000-0006-0000-0700-000002000000}">
      <text>
        <r>
          <rPr>
            <b/>
            <sz val="8"/>
            <color indexed="81"/>
            <rFont val="Tahoma"/>
            <family val="2"/>
          </rPr>
          <t>Scott Seymour:</t>
        </r>
        <r>
          <rPr>
            <sz val="8"/>
            <color indexed="81"/>
            <rFont val="Tahoma"/>
            <family val="2"/>
          </rPr>
          <t xml:space="preserve">
Enter details by sport below</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0800-000001000000}">
      <text>
        <r>
          <rPr>
            <b/>
            <sz val="8"/>
            <color indexed="81"/>
            <rFont val="Tahoma"/>
            <family val="2"/>
          </rPr>
          <t>Scott Seymour:</t>
        </r>
        <r>
          <rPr>
            <sz val="8"/>
            <color indexed="81"/>
            <rFont val="Tahoma"/>
            <family val="2"/>
          </rPr>
          <t xml:space="preserve">
Return to Totals page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0900-000001000000}">
      <text>
        <r>
          <rPr>
            <b/>
            <sz val="8"/>
            <color indexed="81"/>
            <rFont val="Tahoma"/>
            <family val="2"/>
          </rPr>
          <t>Scott Seymour:</t>
        </r>
        <r>
          <rPr>
            <sz val="8"/>
            <color indexed="81"/>
            <rFont val="Tahoma"/>
            <family val="2"/>
          </rPr>
          <t xml:space="preserve">
Return to Totals page</t>
        </r>
      </text>
    </comment>
    <comment ref="C1" authorId="0" shapeId="0" xr:uid="{00000000-0006-0000-0900-000002000000}">
      <text>
        <r>
          <rPr>
            <b/>
            <sz val="8"/>
            <color indexed="81"/>
            <rFont val="Tahoma"/>
            <family val="2"/>
          </rPr>
          <t>Scott Seymour:</t>
        </r>
        <r>
          <rPr>
            <sz val="8"/>
            <color indexed="81"/>
            <rFont val="Tahoma"/>
            <family val="2"/>
          </rPr>
          <t xml:space="preserve">
Enter details by sport below</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0A00-000001000000}">
      <text>
        <r>
          <rPr>
            <b/>
            <sz val="8"/>
            <color indexed="81"/>
            <rFont val="Tahoma"/>
            <family val="2"/>
          </rPr>
          <t>Scott Seymour:</t>
        </r>
        <r>
          <rPr>
            <sz val="8"/>
            <color indexed="81"/>
            <rFont val="Tahoma"/>
            <family val="2"/>
          </rPr>
          <t xml:space="preserve">
Return to Totals page</t>
        </r>
      </text>
    </comment>
    <comment ref="C1" authorId="0" shapeId="0" xr:uid="{00000000-0006-0000-0A00-000002000000}">
      <text>
        <r>
          <rPr>
            <b/>
            <sz val="8"/>
            <color indexed="81"/>
            <rFont val="Tahoma"/>
            <family val="2"/>
          </rPr>
          <t>Scott Seymour:</t>
        </r>
        <r>
          <rPr>
            <sz val="8"/>
            <color indexed="81"/>
            <rFont val="Tahoma"/>
            <family val="2"/>
          </rPr>
          <t xml:space="preserve">
Enter details by sport below</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Scott Seymour</author>
  </authors>
  <commentList>
    <comment ref="B1" authorId="0" shapeId="0" xr:uid="{00000000-0006-0000-0B00-000001000000}">
      <text>
        <r>
          <rPr>
            <b/>
            <sz val="8"/>
            <color indexed="81"/>
            <rFont val="Tahoma"/>
            <family val="2"/>
          </rPr>
          <t>Scott Seymour:</t>
        </r>
        <r>
          <rPr>
            <sz val="8"/>
            <color indexed="81"/>
            <rFont val="Tahoma"/>
            <family val="2"/>
          </rPr>
          <t xml:space="preserve">
Return to Totals page</t>
        </r>
      </text>
    </comment>
    <comment ref="C1" authorId="0" shapeId="0" xr:uid="{00000000-0006-0000-0B00-000002000000}">
      <text>
        <r>
          <rPr>
            <b/>
            <sz val="8"/>
            <color indexed="81"/>
            <rFont val="Tahoma"/>
            <family val="2"/>
          </rPr>
          <t>Scott Seymour:</t>
        </r>
        <r>
          <rPr>
            <sz val="8"/>
            <color indexed="81"/>
            <rFont val="Tahoma"/>
            <family val="2"/>
          </rPr>
          <t xml:space="preserve">
Enter details by sport below</t>
        </r>
      </text>
    </comment>
  </commentList>
</comments>
</file>

<file path=xl/sharedStrings.xml><?xml version="1.0" encoding="utf-8"?>
<sst xmlns="http://schemas.openxmlformats.org/spreadsheetml/2006/main" count="4196" uniqueCount="728">
  <si>
    <t>The Revenue &amp; Expense statements shall include all athletic related revenues and expenses . . .(more?)</t>
  </si>
  <si>
    <t>Data supplied by this report will be provided to the Federal Government as part of the Equity in Athletics Disclosure Act (EADA).  The NCAA may use those data as part of its research efforts.  Institutional description will not be shared with the public</t>
  </si>
  <si>
    <t>I accept (button or checkbox?)</t>
  </si>
  <si>
    <t>Name of Reporting Institution:</t>
  </si>
  <si>
    <t>Information for the Reporting Year:</t>
  </si>
  <si>
    <t>FY</t>
  </si>
  <si>
    <t xml:space="preserve">Beginning:  </t>
  </si>
  <si>
    <t xml:space="preserve">Ending:  </t>
  </si>
  <si>
    <t>, 2022</t>
  </si>
  <si>
    <t>Institutional Contact:</t>
  </si>
  <si>
    <t xml:space="preserve">Primary Contact Person:  </t>
  </si>
  <si>
    <t xml:space="preserve">Title:  </t>
  </si>
  <si>
    <t xml:space="preserve">Telephone Number:  </t>
  </si>
  <si>
    <t xml:space="preserve">E-mail address: </t>
  </si>
  <si>
    <t>CEO:</t>
  </si>
  <si>
    <t xml:space="preserve">CEO's e-mail address: </t>
  </si>
  <si>
    <t xml:space="preserve"> University CFO:</t>
  </si>
  <si>
    <t xml:space="preserve"> University CFO's e-mail address: </t>
  </si>
  <si>
    <t xml:space="preserve">Auditor Firm/Organization
(NCAA Financial Audit): </t>
  </si>
  <si>
    <t>AUP Report Issuance Date:</t>
  </si>
  <si>
    <t>Classification &amp; Conference:</t>
  </si>
  <si>
    <t>*The Institution's Primary Division and Athletic Conference as of the last date of reporting.</t>
  </si>
  <si>
    <t>NCAA Division</t>
  </si>
  <si>
    <t>I-A</t>
  </si>
  <si>
    <r>
      <t xml:space="preserve">II </t>
    </r>
    <r>
      <rPr>
        <sz val="11"/>
        <rFont val="Calibri"/>
        <family val="2"/>
        <scheme val="minor"/>
      </rPr>
      <t xml:space="preserve">(with football) </t>
    </r>
  </si>
  <si>
    <t>I-AA</t>
  </si>
  <si>
    <r>
      <t xml:space="preserve">II </t>
    </r>
    <r>
      <rPr>
        <sz val="11"/>
        <rFont val="Calibri"/>
        <family val="2"/>
        <scheme val="minor"/>
      </rPr>
      <t>(without football)</t>
    </r>
  </si>
  <si>
    <t>I-AAA</t>
  </si>
  <si>
    <r>
      <t>III</t>
    </r>
    <r>
      <rPr>
        <sz val="11"/>
        <rFont val="Calibri"/>
        <family val="2"/>
        <scheme val="minor"/>
      </rPr>
      <t xml:space="preserve"> (with football)</t>
    </r>
  </si>
  <si>
    <t xml:space="preserve"> </t>
  </si>
  <si>
    <r>
      <t>III</t>
    </r>
    <r>
      <rPr>
        <sz val="11"/>
        <rFont val="Calibri"/>
        <family val="2"/>
        <scheme val="minor"/>
      </rPr>
      <t xml:space="preserve"> (without football)</t>
    </r>
  </si>
  <si>
    <t>Conference for FY</t>
  </si>
  <si>
    <t>Please verify the Men's, Women's and Mixed Teams your institution sponsors and/or mark any teams which you need to report revenues or expenses (e.g. Athletic Student Aid for a team that was dropped):</t>
  </si>
  <si>
    <t>Sport</t>
  </si>
  <si>
    <t>Men’s Teams Only</t>
  </si>
  <si>
    <t>Women’s Teams Only</t>
  </si>
  <si>
    <t>Mixed Teams</t>
  </si>
  <si>
    <t>*</t>
  </si>
  <si>
    <t>Acrobatics and Tumbling</t>
  </si>
  <si>
    <t>Baseball</t>
  </si>
  <si>
    <r>
      <t>NOTE</t>
    </r>
    <r>
      <rPr>
        <sz val="11"/>
        <rFont val="Calibri"/>
        <family val="2"/>
        <scheme val="minor"/>
      </rPr>
      <t xml:space="preserve"> - changes made by marking these sports/cells with an "X"</t>
    </r>
  </si>
  <si>
    <t>Basketball</t>
  </si>
  <si>
    <r>
      <t xml:space="preserve">will </t>
    </r>
    <r>
      <rPr>
        <u/>
        <sz val="11"/>
        <rFont val="Calibri"/>
        <family val="2"/>
        <scheme val="minor"/>
      </rPr>
      <t>NOT</t>
    </r>
    <r>
      <rPr>
        <sz val="11"/>
        <rFont val="Calibri"/>
        <family val="2"/>
        <scheme val="minor"/>
      </rPr>
      <t xml:space="preserve"> affect the listings in the sport-specific pages like they</t>
    </r>
  </si>
  <si>
    <t>Bowling</t>
  </si>
  <si>
    <t>do in the on-line system.</t>
  </si>
  <si>
    <t>Cross Country</t>
  </si>
  <si>
    <t>Equestrian</t>
  </si>
  <si>
    <t>Fencing</t>
  </si>
  <si>
    <t>Field Hockey</t>
  </si>
  <si>
    <t>Football</t>
  </si>
  <si>
    <t>Golf</t>
  </si>
  <si>
    <t>Gymnastics</t>
  </si>
  <si>
    <t>Ice Hockey</t>
  </si>
  <si>
    <t>Lacrosse</t>
  </si>
  <si>
    <t>Rifle</t>
  </si>
  <si>
    <t>Rowing</t>
  </si>
  <si>
    <t>Rugby</t>
  </si>
  <si>
    <t>Sand Volleyball</t>
  </si>
  <si>
    <t>Skiing</t>
  </si>
  <si>
    <t>Soccer</t>
  </si>
  <si>
    <t>Softball</t>
  </si>
  <si>
    <t>Swimming and Diving</t>
  </si>
  <si>
    <t>Tennis</t>
  </si>
  <si>
    <t>Track, Indoor</t>
  </si>
  <si>
    <t>Track, Outdoor</t>
  </si>
  <si>
    <t>Triathlon</t>
  </si>
  <si>
    <t>Volleyball</t>
  </si>
  <si>
    <t>Water Polo</t>
  </si>
  <si>
    <t>Wrestling</t>
  </si>
  <si>
    <t>Others</t>
  </si>
  <si>
    <t>Emerging sports for women</t>
  </si>
  <si>
    <t>Revenues:</t>
  </si>
  <si>
    <t>* Corresponds to red-tabbed worksheets</t>
  </si>
  <si>
    <t>Operating Revenue:</t>
  </si>
  <si>
    <t>Item</t>
  </si>
  <si>
    <t>Amount</t>
  </si>
  <si>
    <t>Definition</t>
  </si>
  <si>
    <t>Ticket Sales.</t>
  </si>
  <si>
    <t>Input revenue received for sales of admissions to athletic events. This may include:
•  	Public and faculty sales.
•  	Student sales.
•  	Shipping and Handling fees.
•  	Registration fees.
Please report amounts paid in excess of ticket’s face value to obtain preferential seating or priority in Category 8 (Contributions).</t>
  </si>
  <si>
    <t>Direct State or Other Government Support.</t>
  </si>
  <si>
    <t>Input state, municipal, federal and other appropriations made in support of athletics.
This amount includes funding specifically earmarked for the athletics department by government agencies for which the institution cannot reallocate.
This amount includes state funded employee benefits. Corresponding expenses should be reported in Categories 22 and 24.
Any state or other government support appropriated to the university, for which the university determines the dollar allocation to the athletics department shall be reported in Direct Institutional Support (Category 4).</t>
  </si>
  <si>
    <t>Student Fees.</t>
  </si>
  <si>
    <t>Include student fees assessed and restricted for support of intercollegiate athletics.</t>
  </si>
  <si>
    <t>Direct Institutional Support.</t>
  </si>
  <si>
    <t xml:space="preserve">Input direct funds provided by the institution to athletics for the operations of intercollegiate athletics including: 
• Unrestricted funds allocated to the athletics department by the university (e.g. state funds, tuition, tuition discounts/waivers, transfers)
• Federal work study support for student workers employed by athletics.
• Endowment unrestricted income, spending policy distributions and other investment income distributed to athletics in the reporting year to support athletic operations. Athletics restricted endowment income for athletics should be reported in Category 17.
</t>
  </si>
  <si>
    <t>Less-Transfers to Institution.</t>
  </si>
  <si>
    <t>If the institution allocated funds to athletics as represented in Categories 3-4 and the athletics department provided a transfer of funds back to the institution in the reporting year, report the transfer amount as a negative in this category. The transfer amount may not exceed the total of Categories 3-4. Transfers back to the institution in excess of Categories 3-4 should be reported in Category 50 - excess transfers to institution.</t>
  </si>
  <si>
    <t>Indirect Institutional Support.</t>
  </si>
  <si>
    <r>
      <t xml:space="preserve">Input value of costs covered and services provided by the institution to athletics but </t>
    </r>
    <r>
      <rPr>
        <u/>
        <sz val="11"/>
        <rFont val="Calibri"/>
        <family val="2"/>
        <scheme val="minor"/>
      </rPr>
      <t>not charged</t>
    </r>
    <r>
      <rPr>
        <sz val="11"/>
        <rFont val="Calibri"/>
        <family val="2"/>
        <scheme val="minor"/>
      </rPr>
      <t xml:space="preserve"> to athletics including:                                                                                                                                   
• Administrative services provided by the university to athletics but not charged such as HR, Accounting and IT.
• Facilities maintenance.
• Security.
• Risk Management.
• Utilities.
Do not include depreciation.
Note: This category should equal Category 36.  If the institution is paying for debt service, leases, or rental fees for athletic facilities but not charging to athletics, include those amounts in Category 6A.
</t>
    </r>
  </si>
  <si>
    <t>6A</t>
  </si>
  <si>
    <t>Indirect Institutional Support - Athletic Facilities Debt Service, Lease and Rental Fees.</t>
  </si>
  <si>
    <r>
      <t xml:space="preserve">Input debt service payments (principal and interest, including internal loan programs), leases and rental fees for athletics facilities for the reporting year provided by the institution to athletics but </t>
    </r>
    <r>
      <rPr>
        <u/>
        <sz val="11"/>
        <rFont val="Calibri"/>
        <family val="2"/>
        <scheme val="minor"/>
      </rPr>
      <t>not charged</t>
    </r>
    <r>
      <rPr>
        <sz val="11"/>
        <rFont val="Calibri"/>
        <family val="2"/>
        <scheme val="minor"/>
      </rPr>
      <t xml:space="preserve"> to athletics.
Do not report depreciation.
Note: If the institution is paying for all athletic facilities debt service, lease and rental fees and not charging to athletics, this category will equal Category 34.  If athletics or other entities are also paying these expenses or the institution is charging directly to athletics, this category will not equal Category 34.</t>
    </r>
  </si>
  <si>
    <t>Guarantees.</t>
  </si>
  <si>
    <r>
      <t xml:space="preserve">Input revenue received from participation in away games. </t>
    </r>
    <r>
      <rPr>
        <b/>
        <sz val="11"/>
        <rFont val="Calibri"/>
        <family val="2"/>
        <scheme val="minor"/>
      </rPr>
      <t>This includes payments received due to game cancellations.</t>
    </r>
  </si>
  <si>
    <t>Contributions.</t>
  </si>
  <si>
    <t>Input contributions provided and used  by  athletics within the reporting year including:
•  	Amounts received from individuals, corporations, associations, foundations, clubs, or other organizations designated used for the operations of the athletics program.
•  	Funds contributed by outside contributors for the payment of debt service, lease payments or rental fee expenses for athletic facilities in the reporting year.
•  Amounts received above face value for tickets used within the reporting year.
  Contributions shall include cash and marketable securities.
Do not report:
•  	Pledges until funds are provided to athletics for use.
•  Contributions to be used in future other reporting years.</t>
  </si>
  <si>
    <t>In-Kind</t>
  </si>
  <si>
    <t>Input market value of in-kind contributions in the reporting year including:
in the reporting year including:
•  	Dealer-provided automobiles.
•  	Equipment.
•  	Services.
•  	Nutritional product.
All in-kind contributions that are made as a result of a licensing or sponsorship agreement should be reported in Category 15.
Please offset in-kind values in the appropriate expense category.</t>
  </si>
  <si>
    <t>Compensation and Benefits Provided by a Third Party.</t>
  </si>
  <si>
    <t>Input all benefits provided by a third party and contractually guaranteed by the institution, but not included on the institution's W-2. These may include:                                                             
• Car stipend.
• Country club membership.
• Allowances for clothing, housing, and entertainment.
• Speaking fees.
• Camps compensation.
• Media income.
• Shoe and apparel income.
The total of this category should equal expense Categories 23 and 25 combined.</t>
  </si>
  <si>
    <t>Media Rights</t>
  </si>
  <si>
    <r>
      <t xml:space="preserve">Input </t>
    </r>
    <r>
      <rPr>
        <u/>
        <sz val="11"/>
        <rFont val="Calibri"/>
        <family val="2"/>
        <scheme val="minor"/>
      </rPr>
      <t>all</t>
    </r>
    <r>
      <rPr>
        <sz val="11"/>
        <rFont val="Calibri"/>
        <family val="2"/>
        <scheme val="minor"/>
      </rPr>
      <t xml:space="preserve"> revenue received for radio, television, internet, digital and e-commerce rights, including the portion of conference distributions related to media rights - if applicable.
Consult with your conference offices if you do not have the media rights distribution amount available.
</t>
    </r>
  </si>
  <si>
    <t>NCAA Distributions</t>
  </si>
  <si>
    <t>Input revenues received from the NCAA which could include revenue distributions, grants,  NCAA championships travel reimbursements and payments received from the NCAA for hosting a championship.
In some cases, NCAA distributions may be provided by the conference office. Consult with the conference office for the amount if you do not have it available andreceived to  include in this category.</t>
  </si>
  <si>
    <t xml:space="preserve">Conference Distributions (Non Media and Non Football Bowl) </t>
  </si>
  <si>
    <t>Input all revenues received by conference distribution, excluding portions of distribution relating to media rights (reported in Category 11) or NCAA distributions (reported in Category 12).
Note:  Conference distributions of revenue generated by a post-season football bowl to conference members should be recorded in Category 13A.  Distributions for reimbursement of post-season football bowl expenses should be included in Category 19.</t>
  </si>
  <si>
    <t>13A</t>
  </si>
  <si>
    <t>Conference Distributions of Football Bowl Generated Revenue</t>
  </si>
  <si>
    <r>
      <t xml:space="preserve">Input conference distributions of revenue generated by a post-season football bowl to conference members. </t>
    </r>
    <r>
      <rPr>
        <b/>
        <sz val="11"/>
        <rFont val="Calibri"/>
        <family val="2"/>
        <scheme val="minor"/>
      </rPr>
      <t>(Football Only)</t>
    </r>
    <r>
      <rPr>
        <sz val="11"/>
        <rFont val="Calibri"/>
        <family val="2"/>
        <scheme val="minor"/>
      </rPr>
      <t xml:space="preserve">
Note: Distributions for reimbursement of post-season football bowl expenses should be included in Category 19. Portions of the distribution related to media rights are reported in Category 11, NCAA distributions are reported in Category 12 and all other conference distributions are reported in Category 13.</t>
    </r>
  </si>
  <si>
    <t>Program, Novelty, Parking and Concession Sales</t>
  </si>
  <si>
    <t>Input revenues from:                                                                                                                       
• Game Programs.
• Novelties.
• Food and Concessions.
• Parking.
Advertising should be included in Category 15.</t>
  </si>
  <si>
    <t xml:space="preserve">Royalties, Licensing, Advertisements and Sponsorships. </t>
  </si>
  <si>
    <t>Input revenues from:                                                                                                      
• Sponsorships.
• Licensing Agreements.
• Advertisement.
• Royalties.
• In-kind products and services as part of sponsorship agreement.
An allocation may be necessary to distinguish revenues generated by athletics versus the university if payments are combined.</t>
  </si>
  <si>
    <t>Sports Camp Revenues.</t>
  </si>
  <si>
    <t>Input amounts received by the athletics department for sports camps and clinics.</t>
  </si>
  <si>
    <t>Athletics Restricted Endowment and Investments Income.</t>
  </si>
  <si>
    <r>
      <t xml:space="preserve">Please report </t>
    </r>
    <r>
      <rPr>
        <u/>
        <sz val="11"/>
        <rFont val="Calibri"/>
        <family val="2"/>
        <scheme val="minor"/>
      </rPr>
      <t>spending policy distributions</t>
    </r>
    <r>
      <rPr>
        <sz val="11"/>
        <rFont val="Calibri"/>
        <family val="2"/>
        <scheme val="minor"/>
      </rPr>
      <t xml:space="preserve"> from athletics restricted endowments and </t>
    </r>
    <r>
      <rPr>
        <u/>
        <sz val="11"/>
        <rFont val="Calibri"/>
        <family val="2"/>
        <scheme val="minor"/>
      </rPr>
      <t>investment income used for athletics operations in the reporting year</t>
    </r>
    <r>
      <rPr>
        <sz val="11"/>
        <rFont val="Calibri"/>
        <family val="2"/>
        <scheme val="minor"/>
      </rPr>
      <t xml:space="preserve">.
This category only includes restricted investment and endowment income </t>
    </r>
    <r>
      <rPr>
        <u/>
        <sz val="11"/>
        <rFont val="Calibri"/>
        <family val="2"/>
        <scheme val="minor"/>
      </rPr>
      <t>used</t>
    </r>
    <r>
      <rPr>
        <sz val="11"/>
        <rFont val="Calibri"/>
        <family val="2"/>
        <scheme val="minor"/>
      </rPr>
      <t xml:space="preserve"> for the operations of intercollegiate athletics; institutional allocations of income from unrestricted endowments qualify as "Direct Institutional Support" and should be reported in Category 4.
Note: Please make sure amounts reported are only up to the amount of expenses covered by the endowment for the reporting year.
</t>
    </r>
  </si>
  <si>
    <t>Other Operating Revenue.</t>
  </si>
  <si>
    <t xml:space="preserve">Input any operating revenues received by athletics in the report year which cannot be classified into one of the stated categories.
If the figure is greater than 10% of total revenues, please report the top three activities included in this category in the comments section.
</t>
  </si>
  <si>
    <t>Football Bowl Revenues</t>
  </si>
  <si>
    <r>
      <t xml:space="preserve">Input all amounts received related to participation in a post-season football bowl game, including </t>
    </r>
    <r>
      <rPr>
        <b/>
        <sz val="11"/>
        <rFont val="Calibri"/>
        <family val="2"/>
        <scheme val="minor"/>
      </rPr>
      <t>(Football Only)</t>
    </r>
    <r>
      <rPr>
        <sz val="11"/>
        <rFont val="Calibri"/>
        <family val="2"/>
        <scheme val="minor"/>
      </rPr>
      <t>:
• Expense reimbursements.
• Ticket sales.</t>
    </r>
  </si>
  <si>
    <t>Total Operating Revenue.</t>
  </si>
  <si>
    <t>Total of Categories 1-19.</t>
  </si>
  <si>
    <t xml:space="preserve">NON OPERATING REVENUE CATEGORIES </t>
  </si>
  <si>
    <t>Plant.</t>
  </si>
  <si>
    <t xml:space="preserve">Include gifts restricted for plant acquisitions from individuals, corporations, associations, foundations, clubs or other organizations, including in-kind contributions.  </t>
  </si>
  <si>
    <t>Endowment Contributions.</t>
  </si>
  <si>
    <t>Include contributions for endowment from individuals, corporations, associations, foundations, clubs or other organizations.</t>
  </si>
  <si>
    <t>State or other Government support for capital purposes.</t>
  </si>
  <si>
    <t xml:space="preserve">Include state, federal, or other government support, for plant acquisitions.  </t>
  </si>
  <si>
    <t>Subtotal Non-operating Revenue</t>
  </si>
  <si>
    <t>Add Categories 17-19.</t>
  </si>
  <si>
    <t>EXPENSES:</t>
  </si>
  <si>
    <t>* Corresponds to green-tabbed worksheets</t>
  </si>
  <si>
    <t>Operating Expenses:</t>
  </si>
  <si>
    <t>Athletic Student Aid.</t>
  </si>
  <si>
    <r>
      <t xml:space="preserve">Input amounts paid to visiting participating institutions, including per diems and/or travel and meal expenses. </t>
    </r>
    <r>
      <rPr>
        <b/>
        <sz val="11"/>
        <rFont val="Calibri"/>
        <family val="2"/>
        <scheme val="minor"/>
      </rPr>
      <t>This includes payments made due to game cancellations.</t>
    </r>
  </si>
  <si>
    <t>Coaching Salaries, Benefits, and Bonuses Paid by the University and Related Entities.</t>
  </si>
  <si>
    <r>
      <t xml:space="preserve">Input compensation, bonuses and benefits paid to all coaches reportable on the university or related entities  W-2 and 1099 forms, </t>
    </r>
    <r>
      <rPr>
        <b/>
        <sz val="11"/>
        <rFont val="Calibri"/>
        <family val="2"/>
        <scheme val="minor"/>
      </rPr>
      <t>as well as non-taxable benefits (1098T)</t>
    </r>
    <r>
      <rPr>
        <sz val="11"/>
        <rFont val="Calibri"/>
        <family val="2"/>
        <scheme val="minor"/>
      </rPr>
      <t xml:space="preserve"> inclusive of:                                                                                   
• Gross wages and bonuses.
• Taxable and non-taxable benefits include: allowances, speaking fees, retirement, stipends, memberships, media income, tuition reimbursement/exemptions (for self or a dependent) and earned deferred compensation, including those funded by the state.
Place any severance payments in Category 26.
Note: Bonuses related to participation in a post-season football bowl game should be included in Category 41A.</t>
    </r>
  </si>
  <si>
    <t>Coaching Salaries, Benefits and Bonuses Paid by a Third Party.</t>
  </si>
  <si>
    <r>
      <t xml:space="preserve">Input compensation, bonuses and benefits paid to all coaches by a third party and contractually guaranteed by the institution, but not included on the institutions W-2, </t>
    </r>
    <r>
      <rPr>
        <b/>
        <sz val="11"/>
        <rFont val="Calibri"/>
        <family val="2"/>
        <scheme val="minor"/>
      </rPr>
      <t>as well as any non-taxable benefits,</t>
    </r>
    <r>
      <rPr>
        <sz val="11"/>
        <rFont val="Calibri"/>
        <family val="2"/>
        <scheme val="minor"/>
      </rPr>
      <t xml:space="preserve"> including:                           
• Car stipend.
• Country club membership.
• Allowances for clothing, housing, and entertainment.
• Speaking fees.
• Camps compensation.
• Media income.
• Shoe and apparel income.
Expense Category 23 and 25 should equal Category 10.
Note: Bonuses related to participation in a post-season football bowl game should be included in Category 41A.</t>
    </r>
  </si>
  <si>
    <t>Support Staff/Administrative Compensation, Benefits and Bonuses Paid by the University and Related Entities.</t>
  </si>
  <si>
    <t>Support Staff/Administrative Compensation and Benefits Paid by a Third Party.</t>
  </si>
  <si>
    <r>
      <t xml:space="preserve">Input compensation, bonuses and benefits paid to administrative and support staff by a third party and contractually guaranteed by the institution, but not included on the institutions W-2, </t>
    </r>
    <r>
      <rPr>
        <b/>
        <sz val="11"/>
        <rFont val="Calibri"/>
        <family val="2"/>
        <scheme val="minor"/>
      </rPr>
      <t>as well as non-taxable benefits,</t>
    </r>
    <r>
      <rPr>
        <sz val="11"/>
        <rFont val="Calibri"/>
        <family val="2"/>
        <scheme val="minor"/>
      </rPr>
      <t xml:space="preserve"> including:       
• Car stipend.
• Country club membership.
• Allowances for clothing, housing, and entertainment.
• Speaking fees.
• Camps compensation.
• Media income.
• Shoe and apparel income.
Expense Category 23 and 25 should equal Category 10.</t>
    </r>
  </si>
  <si>
    <t>Severance Payments.</t>
  </si>
  <si>
    <t>Input severance payments and applicable benefits recognized for past coaching and administrative personnel.</t>
  </si>
  <si>
    <t>Recruiting.</t>
  </si>
  <si>
    <t>Input transportation, lodging and meals for prospective student-athletes and institutional personnel on official and unofficial visits, telephone call charges, postage and such. Include value of use of institution's own vehicles or airplanes as well as in-kind value of loaned or contributed transportation.</t>
  </si>
  <si>
    <t>Team Travel</t>
  </si>
  <si>
    <t>Input air travel, and ground travel, lodging, meals, and incidentals (including housing costs incurred during school break period) for competition related to preseason, regular season and non-football bowl postseason. Amounts incurred for food and lodging for housing the team before a home game also should be included.  Use of the institution’s own vehicles or airplanes as well as in-kind value of donor-provided transportation.  
Note:  Expenses related to post-season football bowls should be included in Category 41.</t>
  </si>
  <si>
    <t>Sports Equipment, Uniforms and Supplies.</t>
  </si>
  <si>
    <t>Input items that are provided to the teams only. Equipment amounts are those expended from current or operating funds. Include value of in-kind equipment provided.
Note: Expenses related to post-season football bowls should be included in Category 41.</t>
  </si>
  <si>
    <t>Game Expenses.</t>
  </si>
  <si>
    <t>Input game-day expenses other than travel which are necessary for intercollegiate athletics competition, including officials, security, event staff, ambulance, etc. Input any payments back to the NCAA for hosting a championship or conference for hosting a tournament.
Note:  Expenses related to post-season football bowls should be included in Category 41.</t>
  </si>
  <si>
    <t>Fund Raising, Marketing and Promotion.</t>
  </si>
  <si>
    <t>Input costs associated with fund raising, marketing and promotion for media guides, brochures, recruiting publications and such.</t>
  </si>
  <si>
    <t>Sports Camp Expenses.</t>
  </si>
  <si>
    <t>Input all expenses paid by the athletics department, including non-athletics personnel salaries and benefits, from hosting sports camps and clinics. Athletics personnel salaries and benefits should be reported in Categories 22-25.</t>
  </si>
  <si>
    <t>Spirit Groups</t>
  </si>
  <si>
    <t>Include support for spirit groups including bands, cheerleaders, mascots, dancers, etc.
Note: Expenses related to post-season football bowls should be included in Category 41.</t>
  </si>
  <si>
    <t>Athletic Facilities Debt Service, Leases and Rental Fee</t>
  </si>
  <si>
    <r>
      <t xml:space="preserve">Input debt service payments (principal and interest, including internal loan programs), leases and rental fees for athletics facilities for the reporting year regardless of entity paying (athletics, institution or other).
Do not report depreciation.
Note: If the institution is paying for </t>
    </r>
    <r>
      <rPr>
        <u/>
        <sz val="11"/>
        <rFont val="Calibri"/>
        <family val="2"/>
        <scheme val="minor"/>
      </rPr>
      <t>all</t>
    </r>
    <r>
      <rPr>
        <sz val="11"/>
        <rFont val="Calibri"/>
        <family val="2"/>
        <scheme val="minor"/>
      </rPr>
      <t xml:space="preserve"> debt service, leases, or rental fees for athletic facilities but not charging to athletics, this category should equal Category 6A.  If athletics or other entities are paying these expenses or the institution is charging directly to athletics, this category will not equal Category 6A.
</t>
    </r>
  </si>
  <si>
    <t>Direct Overhead and Administrative Expenses</t>
  </si>
  <si>
    <r>
      <t xml:space="preserve">Input overhead and administrative expenses </t>
    </r>
    <r>
      <rPr>
        <u/>
        <sz val="11"/>
        <rFont val="Calibri"/>
        <family val="2"/>
        <scheme val="minor"/>
      </rPr>
      <t>paid by or charged directly to athletics</t>
    </r>
    <r>
      <rPr>
        <sz val="11"/>
        <rFont val="Calibri"/>
        <family val="2"/>
        <scheme val="minor"/>
      </rPr>
      <t xml:space="preserve"> including: 
• Administrative/Overhead fees charged by the institution to athletics.
• Facilities maintenance.
• Security.
• Risk Management.
• Utilities.
• Equipment Repair.
• Telephone.
• Other Administrative Expenses.
</t>
    </r>
  </si>
  <si>
    <t>Indirect Institutional Support</t>
  </si>
  <si>
    <r>
      <t xml:space="preserve">Input overhead and administrative expenses </t>
    </r>
    <r>
      <rPr>
        <u/>
        <sz val="11"/>
        <rFont val="Calibri"/>
        <family val="2"/>
        <scheme val="minor"/>
      </rPr>
      <t>NOT paid by or charged directly to athletics</t>
    </r>
    <r>
      <rPr>
        <sz val="11"/>
        <rFont val="Calibri"/>
        <family val="2"/>
        <scheme val="minor"/>
      </rPr>
      <t xml:space="preserve"> including:
• Administrative/Overhead fees </t>
    </r>
    <r>
      <rPr>
        <u/>
        <sz val="11"/>
        <rFont val="Calibri"/>
        <family val="2"/>
        <scheme val="minor"/>
      </rPr>
      <t>not charged</t>
    </r>
    <r>
      <rPr>
        <sz val="11"/>
        <rFont val="Calibri"/>
        <family val="2"/>
        <scheme val="minor"/>
      </rPr>
      <t xml:space="preserve"> by the institution to athletics.
• Facilities maintenance.
• Security.
• Risk Management.
• Utilities.
• Equipment Repair.
• Telephone.
• Other Administrative Expenses.
Do not report depreciation.
Note: This category should equal Category 6.
</t>
    </r>
  </si>
  <si>
    <t>Medical Expenses and Insurance</t>
  </si>
  <si>
    <t>Input medical expenses and medical insurance premiums for student-athletes.</t>
  </si>
  <si>
    <t>Memberships and Dues</t>
  </si>
  <si>
    <t>Input memberships, conference and association dues.</t>
  </si>
  <si>
    <t>Student-Athlete Meals (non-travel)</t>
  </si>
  <si>
    <t>Include meal allowance and food/snacks provided to student-athletes.
Note: Meals provided during team travel should be reported in Category 28.</t>
  </si>
  <si>
    <t>Other Operating Expenses.</t>
  </si>
  <si>
    <t xml:space="preserve">Input any operating expenses paid by athletics in the report year which cannot be classified into one of the stated categories, including:
• Non-team travel (conferences, etc.).
• Team banquets and awards.
If the figure is greater than 10% of total expenses, please report the top three activities included in this category in the comments section.
</t>
  </si>
  <si>
    <r>
      <t xml:space="preserve">blah </t>
    </r>
    <r>
      <rPr>
        <strike/>
        <sz val="11"/>
        <rFont val="Calibri"/>
        <family val="2"/>
        <scheme val="minor"/>
      </rPr>
      <t>strike</t>
    </r>
    <r>
      <rPr>
        <sz val="11"/>
        <rFont val="Calibri"/>
        <family val="2"/>
        <scheme val="minor"/>
      </rPr>
      <t xml:space="preserve"> blah</t>
    </r>
  </si>
  <si>
    <t>Footall Bowl Expenses</t>
  </si>
  <si>
    <t xml:space="preserve">Input all expenditures related to participation in a post-season football bowl game, including:
• Team travel, lodging and meal expenses.
• Bonuses related to football bowl participation.
• Spirit groups.
• Uniforms.
Note: All post-season football bowl related coaching compensation/bonuses should be reported in Category 41A, Football Bowl Expenses – Coaching Compensation/Bonuses.
</t>
  </si>
  <si>
    <t>41A</t>
  </si>
  <si>
    <t>Bowl Expenses - Coaching Compensation/Bonuses</t>
  </si>
  <si>
    <t>Input all coaching bonuses related to participation in a post-season football bowl game.
Note: All other post-season football bowl related expenses should be reported in Category 41, Football Bowl Expenses.</t>
  </si>
  <si>
    <t>Total Operating Expenses.</t>
  </si>
  <si>
    <t>Total of Categories 20-41A.</t>
  </si>
  <si>
    <t>Debt Service.</t>
  </si>
  <si>
    <t>Include principal and interest payments on long-term liabilities such as notes payable and bond issues.</t>
  </si>
  <si>
    <t>Capital Expenses.</t>
  </si>
  <si>
    <t xml:space="preserve">Include expenditures for construction or acquisition of facilities and other balance sheet items that have a useful life of more than one year not included in Category 30.  Include major equipment acquisitions as well as arena renovations, but not routine replacement of player equipment.  </t>
  </si>
  <si>
    <t>Total Non-Operating Expenses.</t>
  </si>
  <si>
    <t>Add Categories 38-39.</t>
  </si>
  <si>
    <t>Enter Institutional Total Revenue and Operating Expenses Info</t>
  </si>
  <si>
    <t>Not Allocated by Gender</t>
  </si>
  <si>
    <t>Summary:</t>
  </si>
  <si>
    <t>Revenues by Source</t>
  </si>
  <si>
    <t>Men's</t>
  </si>
  <si>
    <t>Women's</t>
  </si>
  <si>
    <t>No Gender</t>
  </si>
  <si>
    <t>Grand Total</t>
  </si>
  <si>
    <t>Subtotal All Teams</t>
  </si>
  <si>
    <t>Revenue Not Related to Specific Teams</t>
  </si>
  <si>
    <t xml:space="preserve">Total Revenue </t>
  </si>
  <si>
    <t>Summary</t>
  </si>
  <si>
    <t>Squash</t>
  </si>
  <si>
    <t>Synchronized Swimming</t>
  </si>
  <si>
    <t>Team Handball</t>
  </si>
  <si>
    <t>Track and Field, X-Country</t>
  </si>
  <si>
    <t>Male Athletes</t>
  </si>
  <si>
    <t>Female Athletes</t>
  </si>
  <si>
    <t>Scholarships</t>
  </si>
  <si>
    <t>Number of Students Receiving Athletic Aid</t>
  </si>
  <si>
    <t>Total Dollar Amount</t>
  </si>
  <si>
    <t>Expenses Not Related to Specific Teams</t>
  </si>
  <si>
    <t xml:space="preserve">Total Expenses </t>
  </si>
  <si>
    <t>Enter additional Grant-In-Aid Info</t>
  </si>
  <si>
    <t>Expenses by Object of Expenditure</t>
  </si>
  <si>
    <t>Head Coaches</t>
  </si>
  <si>
    <t>Assistant Coaches</t>
  </si>
  <si>
    <t>Number of Positions</t>
  </si>
  <si>
    <t>FTE</t>
  </si>
  <si>
    <t>Total     Salaries</t>
  </si>
  <si>
    <t>Equivalencies Awarded in   2001-2002</t>
  </si>
  <si>
    <t>Totals</t>
  </si>
  <si>
    <t xml:space="preserve">Summary:  </t>
  </si>
  <si>
    <t>Head</t>
  </si>
  <si>
    <t>Asst</t>
  </si>
  <si>
    <t>Not by Gender</t>
  </si>
  <si>
    <t>Men's Teams Head Coaches</t>
  </si>
  <si>
    <t>Men's Teams Assistant Coaches</t>
  </si>
  <si>
    <t>Women's Teams Head Coaches</t>
  </si>
  <si>
    <t>Women's Teams Assistant Coaches</t>
  </si>
  <si>
    <t>Enter additional Capital Expenditures Info</t>
  </si>
  <si>
    <t>Equity in Athletics Disclosure Act</t>
  </si>
  <si>
    <t>TABLE 1 - ATHLETICS PARTICIPATION</t>
  </si>
  <si>
    <r>
      <t xml:space="preserve">Athletics Participation. A participant is a student-athlete who, as of the day of a varsity team's first scheduled contest: (a) is listed as a team member; (b) practices with the varsity team and receives coaching from one or more varsity coaches; or (c) receives athletically-related student aid. 
Any student who satisfies one or more of the criteria above is a participant, including a student on a team the institution designates or defines as junior varsity, freshman, or novice, or a student who does not play in a scheduled contest, whether for medical reasons or to preserve eligibility (i.e., a redshirt). 
Student-athletes who participate in more than one sport should be counted in each sport.  </t>
    </r>
    <r>
      <rPr>
        <b/>
        <sz val="11"/>
        <color indexed="10"/>
        <rFont val="Calibri"/>
        <family val="2"/>
        <scheme val="minor"/>
      </rPr>
      <t>Male practice players are NOT to be included on the NCAA form as participants in this table, but are now required by the federal EADA.</t>
    </r>
    <r>
      <rPr>
        <b/>
        <sz val="11"/>
        <rFont val="Calibri"/>
        <family val="2"/>
        <scheme val="minor"/>
      </rPr>
      <t xml:space="preserve"> </t>
    </r>
  </si>
  <si>
    <t>Number of Participants</t>
  </si>
  <si>
    <t>Number of Participants Participating on a Second Team</t>
  </si>
  <si>
    <t>Number of Participants Participating on a Third Team</t>
  </si>
  <si>
    <t>Coed Teams</t>
  </si>
  <si>
    <t>Men’s Teams</t>
  </si>
  <si>
    <t>Women’s Teams</t>
  </si>
  <si>
    <t>(Enter X)</t>
  </si>
  <si>
    <t>Total Participants</t>
  </si>
  <si>
    <t>Percentage of Participants</t>
  </si>
  <si>
    <t>ALL</t>
  </si>
  <si>
    <t>Unduplicated Count of Participants</t>
  </si>
  <si>
    <t>Total Participants                     Men and Women</t>
  </si>
  <si>
    <t>*  “Track and Field, X-Country” participants are broken out by each of the three sports.</t>
  </si>
  <si>
    <t>Table 1</t>
  </si>
  <si>
    <t>TABLE 2A --- HEAD COACHES ASSIGNMENTS MEN'S TEAMS</t>
  </si>
  <si>
    <t>This table lists the number of head coaches assigned to each women's team, whether that coach is a male or female, whether that coach is assigned to that team on a full-time or part-time basis, and whether that coach is a full-time employee of the institution.  The table includes paid coaches, volunteer coaches, interns, and graduate assistant coaches.  For purposes of this report, the term "Full Time Coaching Duties" means the individual's employment responsibilities at the institution are exclusively those as coach of that team, and only that team, and are consistent with the institution's definition of a full-time employee of the institution (e.g.,  40 hours per week or more) or part-time employee of the institution (e.g., less than 40 hours per week).  For purposes of this report, the term "Full Time University Employee" means the individual's overall employment responsibilities at the institution are consistent with the institution's definition of a full-time employee (e.g., 40 hours per week or more) although that individual may have responsibilities other than as coach of that team, either within the athletic department or another department of the institution.  USE WHOLE NUMBERS ONLY.</t>
  </si>
  <si>
    <t>TOTAL:</t>
  </si>
  <si>
    <t>(Male FT coaching duties + Male PT coaching duties + Female FT coaching duties + Female PT coaching duties)</t>
  </si>
  <si>
    <t>Head Coaches of Men's Teams</t>
  </si>
  <si>
    <t>Male Coaches - Head Count</t>
  </si>
  <si>
    <t>Female Coaches - Head Count</t>
  </si>
  <si>
    <t>Full Time Coaching Duties</t>
  </si>
  <si>
    <t>Part Time Coaching Duties</t>
  </si>
  <si>
    <t>Full Time University Employee</t>
  </si>
  <si>
    <t>Part Time University Employee or Volunteer</t>
  </si>
  <si>
    <t>Coaching Position Totals</t>
  </si>
  <si>
    <t>Table 2A</t>
  </si>
  <si>
    <t>TABLE 2B --- HEAD COACHES ASSIGNMENTS WOMEN'S TEAMS</t>
  </si>
  <si>
    <t>Head Coaches of Women's Teams</t>
  </si>
  <si>
    <t>Table 2B</t>
  </si>
  <si>
    <t>TABLE 3A --- ASSISTANT COACHES ASSIGNMENTS MEN'S TEAMS</t>
  </si>
  <si>
    <t xml:space="preserve">This table lists the number of assistant coaches assigned to each men's team, whether the coaches are male or female, whether they are assigned to that team on a full-time or part-time basis, and whether they are full-time employees of the institution.  The table includes paid coaches, volunteer coaches, interns, and graduate assistant coaches.  For purposes of this report, the term "Full Time Coaching Duties" means the individual's employment responsibilities at the institution are exclusively those as coach of that team, and only that team, and are consistent with the institution's definition of a full-time employee of the institution (e.g.,  40 hours per week or more) or part-time employee of the institution (e.g., less than 40 hours per week).  For purposes of this report, the term "Full Time University Employee" means the individual's overall employment responsibilities at the institution are consistent with the institution's definition of a full-time employee (e.g., 40 hours per week or more) although that individual may have responsibilities other than as coach of that team, either within the athletic department or another department of the institution.  USE WHOLE NUMBERS ONLY.   </t>
  </si>
  <si>
    <t>Assistant Coaches of Men's Teams</t>
  </si>
  <si>
    <t>Table 3A</t>
  </si>
  <si>
    <t>TABLE 3B --- ASSISTANT COACHES ASSIGNMENTS WOMEN'S TEAMS</t>
  </si>
  <si>
    <t>This table lists the number of assistant coaches assigned to each women's team, whether the coaches are male or female, whether they are assigned to that team on a full-time or part-time basis, and whether they are full-time employees of the institution.  The table includes paid coaches, volunteer coaches, interns, and graduate assistant coaches.  For purposes of this report, the term "Full Time Coaching Duties" means the individual's employment responsibilities at the institution are exclusively those as coach of that team, and only that team, and are consistent with the institution's definition of a full-time employee of the institution (e.g.,  40 hours per week or more) or part-time employee of the institution (e.g., less than 40 hours per week).  For purposes of this report, the term "Full Time University Employee" means the individual's overall employment responsibilities at the institution are consistent with the institution's definition of a full-time employee (e.g., 40 hours per week or more) although that individual may have responsibilities other than as coach of that team, either within the athletic department or another department of the institution.  USE WHOLE NUMBERS ONLY.</t>
  </si>
  <si>
    <t>Assistant Coaches of Women's Teams</t>
  </si>
  <si>
    <t>Table 3B</t>
  </si>
  <si>
    <t>Please provide the additional information requested below:</t>
  </si>
  <si>
    <t>Grant-In-Aid</t>
  </si>
  <si>
    <t>View Athletic Aid by Gender by Sport</t>
  </si>
  <si>
    <t>Average Cost of Full Grant-In-Aid</t>
  </si>
  <si>
    <t>Dollars</t>
  </si>
  <si>
    <t>In-State</t>
  </si>
  <si>
    <t>Out-of-State</t>
  </si>
  <si>
    <t>Total Revenues and Operating Expenses of the Entire Institution</t>
  </si>
  <si>
    <t>View Athletic-Related Total Revenues and Expenses</t>
  </si>
  <si>
    <t>As Indicated on the Institution’s Financial Statement</t>
  </si>
  <si>
    <t>Revenues</t>
  </si>
  <si>
    <t>Expenses</t>
  </si>
  <si>
    <t>Total  for the Entire Institution</t>
  </si>
  <si>
    <t>Capital Expenditures</t>
  </si>
  <si>
    <t>View Capital Expenses by Gender by Sport</t>
  </si>
  <si>
    <t>Does your institution utilize an athletic facility that is not under the direct control of the university (e.g. municipal facility, professional facility)?</t>
  </si>
  <si>
    <t>Yes, if yes complete question 2</t>
  </si>
  <si>
    <t>No</t>
  </si>
  <si>
    <t>If the facility(s) is not under the control of the university, check one or more of the following boxes:</t>
  </si>
  <si>
    <t>Football Stadium?</t>
  </si>
  <si>
    <t>Basketball facility?</t>
  </si>
  <si>
    <t>Other: Identify facility(s)</t>
  </si>
  <si>
    <t>Current year additions:  Additions to facilities during the current reporting period.  (Please round to the nearest $1 million).</t>
  </si>
  <si>
    <t>Estimated Amount</t>
  </si>
  <si>
    <t>a</t>
  </si>
  <si>
    <t>Football Athletic Facilities</t>
  </si>
  <si>
    <t>b</t>
  </si>
  <si>
    <t>Basketball Athletic Facilities</t>
  </si>
  <si>
    <t>c</t>
  </si>
  <si>
    <t>Other Facilities</t>
  </si>
  <si>
    <t>d</t>
  </si>
  <si>
    <t>Total Athletic Facilities (a+b+c)</t>
  </si>
  <si>
    <t>Total book value of athletic-related plant and equipment net of depreciation.  (Please round to the nearest $5 million).</t>
  </si>
  <si>
    <t>Athletic-Related Property Plant and Equipment Balance</t>
  </si>
  <si>
    <t>Institution's Total Property Plant and Equipment Balance*</t>
  </si>
  <si>
    <t>*Record amounts represented on the most recent annual financial statements for your institution.</t>
  </si>
  <si>
    <t>Total annual debt service on athletic and university facilities (Please round to the nearest $1 million).</t>
  </si>
  <si>
    <t>Athletic-Related Facilities Annual Debt Service</t>
  </si>
  <si>
    <t>Institution's Annual Debt Service</t>
  </si>
  <si>
    <t>Total debt outstanding on athletic and university facilities (Please round to the nearest $5 million).</t>
  </si>
  <si>
    <t>Athletic-Related Outstanding Debt Balance</t>
  </si>
  <si>
    <t>Institution's Total Outstanding Debt Balance</t>
  </si>
  <si>
    <t>Total insured value of athletic and university facilities (Please round to the nearest $5 million).</t>
  </si>
  <si>
    <t>Insured Value</t>
  </si>
  <si>
    <t xml:space="preserve">Athletic-Related Property Plant and Equipment </t>
  </si>
  <si>
    <t xml:space="preserve">Institution's Total Property Plant and Equipment </t>
  </si>
  <si>
    <t>Other Reporting Items</t>
  </si>
  <si>
    <t>Total Revenues and Operating Expenses of the Entire Institution as Indicated on the Institution’s Financial Statement:</t>
  </si>
  <si>
    <t>Institutional Expenses</t>
  </si>
  <si>
    <t>**Record amounts represented on the most recent annual financial statements for your institution.  This schedule may require the assistance of the institution's business office.</t>
  </si>
  <si>
    <t>Institution's Education and General Expenses:</t>
  </si>
  <si>
    <t>E&amp;G</t>
  </si>
  <si>
    <t>*E &amp; G as defined in NACUBO’S Finance and Reporting Manual:  E&amp;G expenses are categorized as instruction, research, public service, academic support, student services, instructional support, and scholarships and fellowships.  E&amp;G does not include auxiliary enterprises, hospitals or independent operations.</t>
  </si>
  <si>
    <t>Average Cost of Full Grant-In-Aid:</t>
  </si>
  <si>
    <t>*15.02.5 Full Grant-in-Aid.  A full grant-in-aid is financial aid that consists of tuition and fees, room and board, books, and other expenses related to attendance at the institution up to the cost of attendance established pursuant to Bylaws 15.02.2 and 15.02.2.1. (Revised: 8/7/14, 1/17/15 effective 8/1/15)</t>
  </si>
  <si>
    <t>Average Cost of Attendance:</t>
  </si>
  <si>
    <t>*15.02.2 Cost of Attendance. The "cost of attendance" is an amount calculated by an institutional financial aid office, using federal regulations, that includes the total cost of tuition and fees, room and board, books and supplies, transportation, and other expenses related to attendance at the institution. (Adopted: 1/11/94) Refer to 15.02.2.1 for Calculation of Cost of Attendance.</t>
  </si>
  <si>
    <t>50.</t>
  </si>
  <si>
    <t>Excess Transfers to Institution</t>
  </si>
  <si>
    <t>*Input, if applicable, the amount of athletic-related funds for the reporting year that are contributed back to your institution that were not applicable to be counted or are in excess of those funds allowable to be counted in Category 5.</t>
  </si>
  <si>
    <t>51.</t>
  </si>
  <si>
    <t>Conference Realignment Expenses</t>
  </si>
  <si>
    <r>
      <t xml:space="preserve">*Input one-time amounts paid by athletics and by the institution above normal operating expenses for conference realignment (e.g., exit fees, consulting fees, legal fees, signage, advertising, public relations), Ensure all regular operating expenses such as team travel are reported in the normal expense categories above. Any new revenues should be reported in Category 13. The amount submitted in this category </t>
    </r>
    <r>
      <rPr>
        <b/>
        <u/>
        <sz val="11"/>
        <rFont val="Calibri"/>
        <family val="2"/>
        <scheme val="minor"/>
      </rPr>
      <t>should not</t>
    </r>
    <r>
      <rPr>
        <b/>
        <sz val="11"/>
        <rFont val="Calibri"/>
        <family val="2"/>
        <scheme val="minor"/>
      </rPr>
      <t xml:space="preserve"> be included in Categories 20-41.</t>
    </r>
  </si>
  <si>
    <t>Total annual debt service on athletic and university facilities:</t>
  </si>
  <si>
    <t>Athletically-Related Facilities Annual Debt Service:</t>
  </si>
  <si>
    <t>Institution's Annual Debt Service**:</t>
  </si>
  <si>
    <t>Total debt outstanding on athletic and university facilities:</t>
  </si>
  <si>
    <t>52.</t>
  </si>
  <si>
    <t>Athletically-Related Outstanding Debt Balance:</t>
  </si>
  <si>
    <t>53.</t>
  </si>
  <si>
    <t>Total Outstanding Debt Balance**:</t>
  </si>
  <si>
    <t>Value of Athletics Dedicated and Institutional Endowments:</t>
  </si>
  <si>
    <t>54.</t>
  </si>
  <si>
    <t>Value of Athletics Dedicated Endowments:</t>
  </si>
  <si>
    <t>Input total fair market value of athletics-dedicated endowments at the end of the reporting year.</t>
  </si>
  <si>
    <t>55.</t>
  </si>
  <si>
    <t>Value of Institutional Endowments:</t>
  </si>
  <si>
    <t>Input total fair market value of institutional endowments at the end of the reporting year.</t>
  </si>
  <si>
    <t>56.</t>
  </si>
  <si>
    <t>Total Athletics Related Capital Expenditures:</t>
  </si>
  <si>
    <t>Total Athletics Related Capital Expenditures</t>
  </si>
  <si>
    <t>Expenses Dedicated to Compliance:</t>
  </si>
  <si>
    <t>Expenses Dedicated to Compliance</t>
  </si>
  <si>
    <t xml:space="preserve">*Pursuant to the Constitution of the NCAA, Bylaw 2.8.1, "Each institution shall comply with all applicable rules and regulations of the Association in the conduct of its intercollegiate athletics programs. It shall monitor its programs to assure compliance and to identify and report to the Association instances in which compliance has not been achieved. In any such instance, the institution shall cooperate fully with the Association and shall take appropriate corrective actions. Members of an institution’s staff, student-athletes, and other individuals and groups representing the institution’s athletics interests shall comply with the applicable Association rules, and the member institution shall be responsible for such compliance."    Please describe the total expenses dedicated to fulfilling that responsibility. </t>
  </si>
  <si>
    <t>Name of Compliance Software Used</t>
  </si>
  <si>
    <t>Compliance FTEs</t>
  </si>
  <si>
    <t xml:space="preserve">  Pell Grants</t>
  </si>
  <si>
    <t>The data entered in this section will be used to calculate a portion of the Special Assistance Fund (SAF).  The SAF is an NCAA revenue distribution that is released to the conference to then disburse at their discretion to the institutions to assist with student-athlete's well-being.  For more information please reference the NCAA Revenue Distribution Plan located on www.ncaa.org.</t>
  </si>
  <si>
    <t>Instructions:</t>
  </si>
  <si>
    <t>1.</t>
  </si>
  <si>
    <t>Indicate the total number of Division I student-athletes who, during the (auto-populate academic year), received a Pell Grant award (e.g. Pell Grant Recipients on Full Grants-in-Aid, Pell Grant Recipients on Partial Grants-in-Aid and Pell Grant Recipients with no Grants-in-Aid).</t>
  </si>
  <si>
    <t>NOTE: Student-athletes receiving Pell grants should only be counted once.  Please follow Bylaw 15.5.9 to place those multisport student-athletes within the correct countable sport for Pell grant purposes.</t>
  </si>
  <si>
    <t>2.</t>
  </si>
  <si>
    <t>Once the (auto-populate academic year) Pell Grants have been entered they will be compared to prior year's Pell Grant totals.</t>
  </si>
  <si>
    <t>3.</t>
  </si>
  <si>
    <t>A Variance Comment will be required if there is a change in prior year's Pell Grants to current year's Pell Grants that is +/- 20.</t>
  </si>
  <si>
    <t>(auto-populate academic year) Pell Grants</t>
  </si>
  <si>
    <t>Prior Year Pell Grants</t>
  </si>
  <si>
    <t>Variance Totals</t>
  </si>
  <si>
    <r>
      <t xml:space="preserve">Total </t>
    </r>
    <r>
      <rPr>
        <b/>
        <u/>
        <sz val="11"/>
        <color theme="1"/>
        <rFont val="Calibri"/>
        <family val="2"/>
        <scheme val="minor"/>
      </rPr>
      <t xml:space="preserve">Dollar Amount </t>
    </r>
    <r>
      <rPr>
        <u/>
        <sz val="11"/>
        <color theme="1"/>
        <rFont val="Calibri"/>
        <family val="2"/>
        <scheme val="minor"/>
      </rPr>
      <t>for SAs on Pell Grants</t>
    </r>
  </si>
  <si>
    <t>$</t>
  </si>
  <si>
    <t>M Basketball</t>
  </si>
  <si>
    <t>W Basketball</t>
  </si>
  <si>
    <t>Beach Volleyball</t>
  </si>
  <si>
    <t>M Cross Country</t>
  </si>
  <si>
    <t>W Cross Country</t>
  </si>
  <si>
    <t>Mixed Team Cross Country</t>
  </si>
  <si>
    <t>M Fencing</t>
  </si>
  <si>
    <t>W Fencing</t>
  </si>
  <si>
    <t>Mixed Team Fencing</t>
  </si>
  <si>
    <t>M Golf</t>
  </si>
  <si>
    <t>W Golf</t>
  </si>
  <si>
    <t>Mixed Team Golf</t>
  </si>
  <si>
    <t>M Gymnastics</t>
  </si>
  <si>
    <t>W Gymnastics</t>
  </si>
  <si>
    <t>Mixed Team Gymnastics</t>
  </si>
  <si>
    <t>M Ice Hockey</t>
  </si>
  <si>
    <t>W Ice Hockey</t>
  </si>
  <si>
    <t>M Lacrosse</t>
  </si>
  <si>
    <t>W Lacrosse</t>
  </si>
  <si>
    <t>M Rifle</t>
  </si>
  <si>
    <t>W Rifle</t>
  </si>
  <si>
    <t>Mixed Team Rifle</t>
  </si>
  <si>
    <t>M Skiing</t>
  </si>
  <si>
    <t>W Skiing</t>
  </si>
  <si>
    <t>Mixed Team Skiing</t>
  </si>
  <si>
    <t>M Soccer</t>
  </si>
  <si>
    <t>W Soccer</t>
  </si>
  <si>
    <t>M Swimming and Diving</t>
  </si>
  <si>
    <t>W Swimming and Diving</t>
  </si>
  <si>
    <t>Mixed Team Swimming and Diving</t>
  </si>
  <si>
    <t>M Tennis</t>
  </si>
  <si>
    <t>W Tennis</t>
  </si>
  <si>
    <t>Mixed Team Tennis</t>
  </si>
  <si>
    <t>M Track, Indoor</t>
  </si>
  <si>
    <t>W Track, Indoor</t>
  </si>
  <si>
    <t>M Track, Outdoor</t>
  </si>
  <si>
    <t>W Track, Outdoor</t>
  </si>
  <si>
    <t>M Volleyball</t>
  </si>
  <si>
    <t>W Volleyball</t>
  </si>
  <si>
    <t>Mixed Team Volleyball</t>
  </si>
  <si>
    <t>M Water Polo</t>
  </si>
  <si>
    <t>W Water Polo</t>
  </si>
  <si>
    <t>M Wrestling</t>
  </si>
  <si>
    <t>Mixed Team Wrestling</t>
  </si>
  <si>
    <t>Total</t>
  </si>
  <si>
    <t>Variance Comments
(required if change is more than +/- 20 Pell Grants)</t>
  </si>
  <si>
    <t>An institution is encouraged to provide any further information it believes might be helpful to students, prospective students</t>
  </si>
  <si>
    <t>or the public to interpret the information provided above, or that might help a prospective student-athlete make an informed</t>
  </si>
  <si>
    <t>choice of an athletics program.  For example, an institution may include a history of its athletics programs, or explanation</t>
  </si>
  <si>
    <t>of unusual or exceptional circumstances that would better explain the data or their significance.</t>
  </si>
  <si>
    <t>TABLE 4 - OPERATING EXPENSES</t>
  </si>
  <si>
    <t>Commonly known as Game-Day Expenses</t>
  </si>
  <si>
    <t>This combines Expense Categories 28 - 30.  Per Capita figures are calculated from data</t>
  </si>
  <si>
    <t>supplied in the Athletics Participation screen.</t>
  </si>
  <si>
    <t>All expenses an institution incurs attributable to home, away, and neutral-site intercollegiate athletic contests (commonly known as ``game-day expenses''), for (A) Lodging, meals, transportation, uniforms, and equipment for coaches, team members, support staff (including, but not limited to team managers and trainers), and others; and (B) Officials.  This is calculated from data entered earlier in the system.</t>
  </si>
  <si>
    <t>Operating Expense</t>
  </si>
  <si>
    <t>Per Capita Expenses</t>
  </si>
  <si>
    <t>Total Operating Expense</t>
  </si>
  <si>
    <t>Percent of Total</t>
  </si>
  <si>
    <t>* Per capita expense for “Track and Field, X-Country” determined using total number of participants for cross country, indoor track, and outdoor track.</t>
  </si>
  <si>
    <t>Table 4</t>
  </si>
  <si>
    <t>Revenues by Sport</t>
  </si>
  <si>
    <t>You must also include revenues attributable to intercollegiate athletic activities. This means revenues from appearance guarantees and options, an athletic conference, tournament or bowl games, concessions, contributions from alumni and others, institutional support, program advertising and sales, radio and television, royalties, signage and other sponsorships, sports camps, State or other government support, student activity fees, ticket and luxury box sales, and any other revenues attributable to intercollegiate athletic activities.  This is calculated from data entered earlier in the system.</t>
  </si>
  <si>
    <t>Archery</t>
  </si>
  <si>
    <t>Badmiton</t>
  </si>
  <si>
    <t>Total Revenue excluding football and basketball</t>
  </si>
  <si>
    <t xml:space="preserve">Grand Total Revenue </t>
  </si>
  <si>
    <t>Expenses by Sport</t>
  </si>
  <si>
    <t>Expenses attributable to intercollegiate athletic activities. These include appearance guarantees and options, athletically related student aid, contract services, equipment, fundraising activities, operating expenses i.e.(game-day expenses), promotional activities, recruiting expenses, salaries and benefits, supplies, travel, and any other expenses attributable to intercollegiate athletic activities.  This is calculated from data entered earlier in the system.</t>
  </si>
  <si>
    <t>Total Expenses excluding football and basketball</t>
  </si>
  <si>
    <t xml:space="preserve">Grand Total Expenses </t>
  </si>
  <si>
    <t>MISCELLANEOUS INFO</t>
  </si>
  <si>
    <t>Athletically Related Student Aid</t>
  </si>
  <si>
    <t xml:space="preserve">Men’s Teams </t>
  </si>
  <si>
    <t xml:space="preserve">Women’s Teams </t>
  </si>
  <si>
    <t>Total Amount</t>
  </si>
  <si>
    <t>Total Recruiting Expenses</t>
  </si>
  <si>
    <t>Head 
Coaches 
Salaries</t>
  </si>
  <si>
    <t>Average Salaries of 
Head Coaches</t>
  </si>
  <si>
    <t>Dollars per
FTE</t>
  </si>
  <si>
    <t>FTEs</t>
  </si>
  <si>
    <t>Dollars per
Position</t>
  </si>
  <si>
    <t>Number of
Positions</t>
  </si>
  <si>
    <t>Assistant 
Coaches 
Salaries</t>
  </si>
  <si>
    <t>Average Salaries of 
Assistant Coaches</t>
  </si>
  <si>
    <t>Reporting of Institutional Data for the</t>
  </si>
  <si>
    <t>NCAA Gender Equity Survey</t>
  </si>
  <si>
    <t>NCAA Analysis of Revenues and Expenses</t>
  </si>
  <si>
    <t>Equity in Athletics Disclosure Act (EADA)</t>
  </si>
  <si>
    <t>CO-EDUCATIONAL INSTITUTIONS ONLY</t>
  </si>
  <si>
    <t>The nine worksheets included at the beginning of this document are for institutional use in collecting data on a sport-by-sport</t>
  </si>
  <si>
    <t>basis, compiling it in aggregate form, and transferring it to the tables provided to meet the reporting requirements of the EADA</t>
  </si>
  <si>
    <t>and ARE pursuant to the Higher Education Act.</t>
  </si>
  <si>
    <t>The sport-by-sport data included in the nine WORKSHEETS are NOT required to be disclosed to the public in sport-by-sport</t>
  </si>
  <si>
    <t>format.  The sport-by-sport data are totaled and transferred to the appropriate TABLE in aggregate form for reporting to the</t>
  </si>
  <si>
    <t>public.  The data in the nine WORKSHEETS should be forwarded to the NCAA Research Office, however, as part of the NCAA</t>
  </si>
  <si>
    <t>Gender Equity Survey and the NCAA Analysis of Revenues and Expenses of  Intercollegiate Athletics Survey</t>
  </si>
  <si>
    <t xml:space="preserve">All data collected as part of the NCAA Gender Equity Survey and the NCAA Analysis of </t>
  </si>
  <si>
    <t>Revenues and Expenses of Intercollegiate Athletics Survey will be reported in aggregate form only.</t>
  </si>
  <si>
    <t>Individual institutions will not be identified.</t>
  </si>
  <si>
    <t>Return by Mail</t>
  </si>
  <si>
    <t>Postmarked by October 15, 2002</t>
  </si>
  <si>
    <t>BE SURE TO KEEP A COPY</t>
  </si>
  <si>
    <t>Send the completed (hard copy) survey (Worksheets 1-8 and Tables 1-10) to:</t>
  </si>
  <si>
    <t>NCAA Research Staff</t>
  </si>
  <si>
    <t>P.O. Box 6222</t>
  </si>
  <si>
    <t>Indianapolis IN  46206-6222</t>
  </si>
  <si>
    <t>and</t>
  </si>
  <si>
    <t xml:space="preserve">Data from the completed survey (Tables 1-10 only) must be submitted electronically </t>
  </si>
  <si>
    <t>to the United States Department of Education</t>
  </si>
  <si>
    <t>via a web-based form available on the Department of Education web site.</t>
  </si>
  <si>
    <t>The URL for the web-based form is " http://surveys.ope.ed.gov/athletics".</t>
  </si>
  <si>
    <t>DO NOT FAX</t>
  </si>
  <si>
    <t>Telephone: (317) 917-6222</t>
  </si>
  <si>
    <t>HIGHER EDUCATION ACT REPORTING</t>
  </si>
  <si>
    <t>Reporting of Institutional Information Concerning Intercollegiate Athletics Programs</t>
  </si>
  <si>
    <t xml:space="preserve">All coeducational institutions of higher education that participate in any Federal student financial aid program (Federal Pell, Federal SEOG, </t>
  </si>
  <si>
    <t xml:space="preserve">and Federal SSIG Grants;  Federal Work Study;  and Federal Family Education, Federal Perkins, and William D. Ford Federal Direct Loans) </t>
  </si>
  <si>
    <t xml:space="preserve">and have intercollegiate athletics programs must provide information concerning their intercollegiate athletics programs under the </t>
  </si>
  <si>
    <t xml:space="preserve">Equity in Athletics Disclosure Act of 1994, Section 485g of the Higher Education Act of 1965, 20 U. S. C. 1092.  </t>
  </si>
  <si>
    <t xml:space="preserve">This act and accompanying Federal regulations require that the following information, based on the </t>
  </si>
  <si>
    <t xml:space="preserve">previous reporting year, be available for inspection by students, prospective students, and the public </t>
  </si>
  <si>
    <t xml:space="preserve">by October 15 each year.  </t>
  </si>
  <si>
    <t>An institution may use this or any format to disclose this information.</t>
  </si>
  <si>
    <t>, 2001</t>
  </si>
  <si>
    <t>, 2002</t>
  </si>
  <si>
    <t>Number of Undergraduates (i.e.;  full-time, baccalaureate, degree-seeking students) by Gender:</t>
  </si>
  <si>
    <t>(Use fall semester enrollment figures)</t>
  </si>
  <si>
    <t>Number</t>
  </si>
  <si>
    <t>Percent</t>
  </si>
  <si>
    <t xml:space="preserve">Male undergraduates:  </t>
  </si>
  <si>
    <t xml:space="preserve">Female undergraduates:  </t>
  </si>
  <si>
    <t xml:space="preserve">Total undergraduates:  </t>
  </si>
  <si>
    <t xml:space="preserve">Signature:  </t>
  </si>
  <si>
    <t xml:space="preserve">FAX number: </t>
  </si>
  <si>
    <t xml:space="preserve">e-mail address: </t>
  </si>
  <si>
    <t xml:space="preserve">Date completed:  </t>
  </si>
  <si>
    <t xml:space="preserve">auditors: </t>
  </si>
  <si>
    <t>Current Classification:</t>
  </si>
  <si>
    <r>
      <t xml:space="preserve">II </t>
    </r>
    <r>
      <rPr>
        <sz val="9"/>
        <rFont val="Helv"/>
      </rPr>
      <t xml:space="preserve">(with football) </t>
    </r>
  </si>
  <si>
    <r>
      <t xml:space="preserve">II </t>
    </r>
    <r>
      <rPr>
        <sz val="9"/>
        <rFont val="Helv"/>
      </rPr>
      <t>(without football)</t>
    </r>
  </si>
  <si>
    <r>
      <t>III</t>
    </r>
    <r>
      <rPr>
        <sz val="9"/>
        <rFont val="Helv"/>
      </rPr>
      <t xml:space="preserve"> (with football)</t>
    </r>
  </si>
  <si>
    <r>
      <t>III</t>
    </r>
    <r>
      <rPr>
        <sz val="9"/>
        <rFont val="Helv"/>
      </rPr>
      <t xml:space="preserve"> (without football)</t>
    </r>
  </si>
  <si>
    <t>WORKSHEET 1:  Athletically Related Student Aid</t>
  </si>
  <si>
    <t>(The institution is NOT required to make this worksheet available to the public.)</t>
  </si>
  <si>
    <t xml:space="preserve">Transfer Dollar Amounts by Sport and Totals for All Sports (Columns 3 and 6) to Worksheets 6A and 7A (Column 1) </t>
  </si>
  <si>
    <t>Transfer Total Dollar Amounts (Line 1 — Columns 3 and 6)  to TABLE 6</t>
  </si>
  <si>
    <t>Worksheet 1</t>
  </si>
  <si>
    <t>WORKSHEET 2:  Coaches Salaries — Men's Teams Only</t>
  </si>
  <si>
    <t>Salary</t>
  </si>
  <si>
    <t>Total of Salaries</t>
  </si>
  <si>
    <t>Total of FTE's</t>
  </si>
  <si>
    <t>Transfer Totals of Head and Assistant Coaches Salaries by Sport (Column 7) to Worksheet 7A (Column 3)</t>
  </si>
  <si>
    <t xml:space="preserve">For Head Coaches, Transfer Total of FTE's (Line 2 — Column 2), and total number of positions (Line 3,  Column 1) and calculate  </t>
  </si>
  <si>
    <t xml:space="preserve">      dollars per FTE and dollars per number of positions and transfer to Table 8.</t>
  </si>
  <si>
    <t>For Assistant Coaches, Transfer Total of FTE's (Line 2 — Column 5) and total number of positions (Line 3, Column 4)</t>
  </si>
  <si>
    <t xml:space="preserve">     and calculate dollars per FTE and dollars per number of positions and transfer to Table 9.</t>
  </si>
  <si>
    <t>Worksheet 2</t>
  </si>
  <si>
    <t>WORKSHEET 3:  Coaches Salaries — Women's Teams Only</t>
  </si>
  <si>
    <t>Total    Salaries</t>
  </si>
  <si>
    <t>Transfer Totals of Head and Assistant Coaches Salaries by Sport (Column 7) to Worksheet 8A (Column 3)</t>
  </si>
  <si>
    <t xml:space="preserve">For Head Coaches, Transfer Total of FTE's (Line 2 — Column 2) and total number of positions (Line 3, Column 1) and calculate </t>
  </si>
  <si>
    <t xml:space="preserve">    dollars per FTE and dollars per number of positions and transfer to table 8.</t>
  </si>
  <si>
    <t xml:space="preserve">For Assistant Coaches, Transfer Total of FTE's (Line 2 — Column 1) and total number of positions (Line 3, Column 4) and calculate dollars per FTE </t>
  </si>
  <si>
    <t xml:space="preserve">    and dollars per number of positions and transfer to table 9.</t>
  </si>
  <si>
    <t>Worksheet 3</t>
  </si>
  <si>
    <t>WORKSHEET 4 - Part A:  Revenues by Source — Men's Teams Only</t>
  </si>
  <si>
    <t>Part A</t>
  </si>
  <si>
    <t>Ticket Sales</t>
  </si>
  <si>
    <t>Ticket Sales to the Public and University Faculty/Staff</t>
  </si>
  <si>
    <t>Ticket Sales to Students</t>
  </si>
  <si>
    <t>Student Activity Fees</t>
  </si>
  <si>
    <t>Guarantees and Options</t>
  </si>
  <si>
    <t>Cash Contributions from Alumni and Others</t>
  </si>
  <si>
    <t>Direct State or Other Government Support</t>
  </si>
  <si>
    <t>Institutional Support</t>
  </si>
  <si>
    <t>Subtotal All Men's Teams</t>
  </si>
  <si>
    <t>Revenue Not Related to Specific Men's Teams</t>
  </si>
  <si>
    <t>Total Revenue–Men</t>
  </si>
  <si>
    <t>Worksheet 4-A</t>
  </si>
  <si>
    <t>WORKSHEET 4 - Part B:  Revenues by Source — Men's Teams Only</t>
  </si>
  <si>
    <t>Part B</t>
  </si>
  <si>
    <t>Bowl Games</t>
  </si>
  <si>
    <t>Tournaments</t>
  </si>
  <si>
    <t>NCAA/    Conference Distributions</t>
  </si>
  <si>
    <t>Concessions</t>
  </si>
  <si>
    <t>Radio and Television</t>
  </si>
  <si>
    <t>Program Sales and Advertising</t>
  </si>
  <si>
    <t>Signage     Sponsorships      Royalties</t>
  </si>
  <si>
    <t>Worksheet 4-B</t>
  </si>
  <si>
    <t>WORKSHEET 4 - Part C:  Revenues by Source — Men's Teams Only</t>
  </si>
  <si>
    <t>Part C</t>
  </si>
  <si>
    <t>Sports Camp Revenues</t>
  </si>
  <si>
    <t>All Other</t>
  </si>
  <si>
    <t>Total Revenues</t>
  </si>
  <si>
    <t>Men's Teams Other than Football and Basketball</t>
  </si>
  <si>
    <t>(Subtract Lines 1 and 2 from Line 3)</t>
  </si>
  <si>
    <t>Transfer Subtotal of Revenue Related to Specific Men's Teams (Line 3 — Column 17) to Table 7</t>
  </si>
  <si>
    <t xml:space="preserve">Transfer Total Revenue for Football, Basketball, All Other Men's Teams, Revenue Not Related to Specific Men's Teams, </t>
  </si>
  <si>
    <t>and Total Revenue–Men (Lines 1, 2, 4, 5, and 6 — Column 17) to Table 10 (Lines 1, 2, 3, 4, and 5)</t>
  </si>
  <si>
    <t>Worksheet 4-C</t>
  </si>
  <si>
    <t>WORKSHEET 5 - Part A:  Revenues by Source — Women's Teams Only</t>
  </si>
  <si>
    <t>Ticket Sales to the Public and University Faculty/ Staff</t>
  </si>
  <si>
    <t>Subtotal All Women's Teams</t>
  </si>
  <si>
    <t>Revenue Not Related to Specific Women's Teams</t>
  </si>
  <si>
    <t>Total Revenue–Women</t>
  </si>
  <si>
    <t>Worksheet 5-A</t>
  </si>
  <si>
    <t>WORKSHEET 5 - Part B:  Revenues by Source — Women's Teams Only</t>
  </si>
  <si>
    <t>NCAA/   Conference Distributions</t>
  </si>
  <si>
    <t>Signage Sponsorships Royalties</t>
  </si>
  <si>
    <t>Worksheet 5-B</t>
  </si>
  <si>
    <t>WORKSHEET 5 - Part C:  Revenues by Source — Women's Teams Only</t>
  </si>
  <si>
    <t>Women's Teams Other than Basketball</t>
  </si>
  <si>
    <t>(Subtract Line 1 from Line 3)</t>
  </si>
  <si>
    <t>Transfer Subtotal of Revenue Related to Specific Women's Teams (Line 3 — Column 17) to Table 7</t>
  </si>
  <si>
    <t xml:space="preserve">Transfer Total Revenue for Basketball, All Other Women's Teams, Revenue Not Related to Specific Women's Teams, </t>
  </si>
  <si>
    <t>and Total Revenue - Women  (Lines 1,4,5 and 6 -- Column 17) to Table 10 (Lines 6,7,8, and 9)</t>
  </si>
  <si>
    <t>Worksheet 5-C</t>
  </si>
  <si>
    <t>WORKSHEET 6 - Part A:  Expenses by Object of Expenditure — Men's Teams Only</t>
  </si>
  <si>
    <t>Athletic Student Aid</t>
  </si>
  <si>
    <t>Guarantees and Options Paid</t>
  </si>
  <si>
    <t>Salaries</t>
  </si>
  <si>
    <t>Salary Benefits</t>
  </si>
  <si>
    <t>Recruiting</t>
  </si>
  <si>
    <t>Team Travel (Include lodging and meals)</t>
  </si>
  <si>
    <t>Equipment Uniforms Supplies</t>
  </si>
  <si>
    <t>Officials</t>
  </si>
  <si>
    <t>Expenses Not Related to Specific Men's Teams</t>
  </si>
  <si>
    <t>Total Expense–Men</t>
  </si>
  <si>
    <t>Add columns 6, 7, and 8 and transfer the totals to Table 4, Column 1;  the EADA defines this total as Operating Expense (also known as Game-Day Expenses).</t>
  </si>
  <si>
    <t>Transfer Subtotal of Recruting Expenses Related to Specific Men's Teams (Line 3 — Column 5) to Table 5</t>
  </si>
  <si>
    <t>Worksheet 6-A</t>
  </si>
  <si>
    <t>WORKSHEET 6 - Part B:  Expenses by Object of Expenditure — Men's Teams Only</t>
  </si>
  <si>
    <t>Fund Raising</t>
  </si>
  <si>
    <t>Contract Services</t>
  </si>
  <si>
    <t>Sports Camp Expenses</t>
  </si>
  <si>
    <t>Other</t>
  </si>
  <si>
    <t>Total Expenses</t>
  </si>
  <si>
    <t>Debt Service</t>
  </si>
  <si>
    <t>Capital Expense</t>
  </si>
  <si>
    <t>Transfer Total Expense for Basketball, Football, All Other Men's Teams, Expense Not Related to Specific Men's Teams,</t>
  </si>
  <si>
    <t xml:space="preserve">     and Total Expense–Men (Lines 1, 2, 4, 5, and 6 — Column 13) to Table 10 (Lines 1, 2, 3, 4, and 5)</t>
  </si>
  <si>
    <t>Worksheet 6-B</t>
  </si>
  <si>
    <t>WORKSHEET 7 - Part A:  Expenses by Object of Expenditure — Women's Teams Only</t>
  </si>
  <si>
    <t>Athletically Related  Student Aid</t>
  </si>
  <si>
    <t>Equipment Uniforms  Supplies</t>
  </si>
  <si>
    <t>Expenses Not Related to Specific Women's Teams</t>
  </si>
  <si>
    <t>Total Expense–Women</t>
  </si>
  <si>
    <t>Add columns 6, 7, and 8 and transfer the total to Table 4, Column 2;  the EADA defines this total as Operating Expense (also known as Game-Day Expenses).</t>
  </si>
  <si>
    <t>Transfer Subtotal of Recruting Expenses Related to Specific Women's Teams (Line 3 — Column 5) to Table 5</t>
  </si>
  <si>
    <t>Worksheet 7-A</t>
  </si>
  <si>
    <t>WORKSHEET 7 - Part B:  Expenses by Object of Expenditure — Women's Teams Only</t>
  </si>
  <si>
    <t>Transfer Total Expense for Basketball, All Other Women's Sports, Expense Not Related to Specific Women's Teams</t>
  </si>
  <si>
    <t xml:space="preserve">     and Total Expense–Women (Lines 1,  4,  5 and 6 — Column 13) to Table 10 (Lines 6, 7, 8, and 9)</t>
  </si>
  <si>
    <t>Worksheet 7-B</t>
  </si>
  <si>
    <t>WORKSHEET 8:  Revenues and Expenses Not Allocated by Gender</t>
  </si>
  <si>
    <t>WORKSHEET 8A:   REVENUES Not Directly Attributable to Either Men's or Women's Programs</t>
  </si>
  <si>
    <t>Transfer Total Revenues Not Allocated by Gender (Line 1 — Column 17) to Table 10 (Line 10)</t>
  </si>
  <si>
    <t>WORKSHEET 8B:   EXPENSES Not Directly Attributable to Either Men's or Women's Programs</t>
  </si>
  <si>
    <t>Transfer Total Expenses Not Allocated by Gender (Line 2 — Column 13) to Table 10 (Line 10)</t>
  </si>
  <si>
    <t>Worksheets 8-A and 8-B</t>
  </si>
  <si>
    <t>2001-2002</t>
  </si>
  <si>
    <t>TABLE 1 — ATHLETICS PARTICIPATION</t>
  </si>
  <si>
    <t xml:space="preserve">Federal regulations require that the following information, based on the previous reporting year, </t>
  </si>
  <si>
    <t>be available for inspection by students, prospective students, and the public by October 15 of each year.</t>
  </si>
  <si>
    <t>This table lists the number of participants by gender for each varsity team.   According to the published federal regulations governing EADA reporting,</t>
  </si>
  <si>
    <t>a participant is defined as a student-athlete who, as of the day of a varsity team's first scheduled contest —</t>
  </si>
  <si>
    <t xml:space="preserve">          (a)  is listed by the institution on the varsity team's roster;  or</t>
  </si>
  <si>
    <t xml:space="preserve">          (b)  receives athletically related student aid; or</t>
  </si>
  <si>
    <t xml:space="preserve">          (c)  practices with the varsity team and receives coaching from one or more varsity coaches. </t>
  </si>
  <si>
    <t>Any student-athlete who satisfies one or more of these criteria is a participant, including a student on a team the institution designates or defines</t>
  </si>
  <si>
    <t>as junior varsity, freshman, or novice, or a student withheld from competition to preserve eligibility (I.e., a redshirt) or for academic, medical, or</t>
  </si>
  <si>
    <t>other reasons.</t>
  </si>
  <si>
    <t>Cross Country *</t>
  </si>
  <si>
    <t>Indoor Track and Field *</t>
  </si>
  <si>
    <t>Outdoor Track and Field *</t>
  </si>
  <si>
    <t>Unduplicated head count of male participants</t>
  </si>
  <si>
    <t>Unduplicated head count of female participants</t>
  </si>
  <si>
    <t xml:space="preserve">This table lists the number of head coaches assigned to each men's team, whether that coach is a male or female, whether that coach </t>
  </si>
  <si>
    <t xml:space="preserve">is assigned to that team on a full-time or part-time basis, and whether that coach is a full-time employee of the institution.  The table </t>
  </si>
  <si>
    <t xml:space="preserve">includes paid coaches, volunteer coaches, interns, and graduate assistant coaches.  For purposes of this report, the term "Full Time </t>
  </si>
  <si>
    <t xml:space="preserve">Coaching Duties" means the individual's employment responsibilities at the institution are exclusively those as coach of that team, </t>
  </si>
  <si>
    <t xml:space="preserve">and only that team, and are consistent with the institution's definition of a full-time employee of the institution (e.g.,  40 hours per week </t>
  </si>
  <si>
    <t xml:space="preserve">or more) or part-time employee of the institution (e.g., less than 40 hours per week).  For purposes of this report, the term "Full Time </t>
  </si>
  <si>
    <t xml:space="preserve">University Employee" means the individual's overall employment responsibilities at the institution are consistent with the institution's </t>
  </si>
  <si>
    <t xml:space="preserve">definition of a full-time employee (e.g., 40 hours per week or more) although that individual may have responsibilities other than as </t>
  </si>
  <si>
    <t>coach of that team, either within the athletic department or another department of the institution.  USE WHOLE NUMBERS ONLY.</t>
  </si>
  <si>
    <t xml:space="preserve">This table lists the number of head coaches assigned to each women's team, whether that coach is a male or female, whether that coach </t>
  </si>
  <si>
    <t xml:space="preserve">This table lists the number of assistant coaches assigned to each men's team, whether the coaches are male or female, whether they </t>
  </si>
  <si>
    <t xml:space="preserve">are assigned to that team on a full-time or part-time basis, and whether they are full-time employees of the institution.  The table </t>
  </si>
  <si>
    <t>This table lists the number of assistant coaches assigned to each women's team, whether the coaches are male or female, whether they</t>
  </si>
  <si>
    <t>TABLE 4 — OPERATING EXPENSES</t>
  </si>
  <si>
    <t>This table lists the total expense an institution incurs attributable to home, away, and neutral-site intercollegiate athletic contests</t>
  </si>
  <si>
    <t>including team travel, lodging, and meals; uniforms and equipment; and officials.</t>
  </si>
  <si>
    <t>Track and Field, X-Country *</t>
  </si>
  <si>
    <t>TABLE 5 — RECRUITING EXPENDITURES</t>
  </si>
  <si>
    <t xml:space="preserve">This table lists the total institutional expenditures associated with recruiting for the teams.  Costs include, but are not  </t>
  </si>
  <si>
    <t>limited to:  transportation, lodging, and meals for both recruits and institutional personnel engaged in men's and women's</t>
  </si>
  <si>
    <t xml:space="preserve">recruiting;  expenditures for official and unofficial visits;  and all other major expenses logically related to recruiting.  </t>
  </si>
  <si>
    <t>Recruiting Expenditures</t>
  </si>
  <si>
    <t>TABLE 6 — ATHLETICALLY RELATED STUDENT AID</t>
  </si>
  <si>
    <t xml:space="preserve">This table lists the total amount of athletically related student aid awarded men and women student-athletes.  Athletically </t>
  </si>
  <si>
    <t>related student aid is aid awarded a student that requires the student to participate in an intercollegiate athletics program.</t>
  </si>
  <si>
    <t>The average costs of a full grant-in-aid for in-state and out-of-state student-athletes are also listed.</t>
  </si>
  <si>
    <t>Athletically Related             Student Aid</t>
  </si>
  <si>
    <t>Average Cost of Full Grant–In–Aid</t>
  </si>
  <si>
    <t>Awarded to Male Athletes</t>
  </si>
  <si>
    <t>Awarded to Female Athletes</t>
  </si>
  <si>
    <t xml:space="preserve">TABLE 7 — Revenues </t>
  </si>
  <si>
    <t>This table lists the total revenue attributable to specific teams for all men's teams and all women's teams.  Revenue includes</t>
  </si>
  <si>
    <t>ticket sales; student activity fees; guarantees and options; contributions from alumni and others; state or government support;</t>
  </si>
  <si>
    <t xml:space="preserve">institutional support; post-season compensation; concessions; radio and television; special events; program sales and </t>
  </si>
  <si>
    <t>advertising; signage, sponsorships, and royalties; sports camps; and all other revenues intended for intercollegiate sports.</t>
  </si>
  <si>
    <t>Revenue Attributable to Specific Teams</t>
  </si>
  <si>
    <t>Total Revenue</t>
  </si>
  <si>
    <t>Tables 5, 6, and 7</t>
  </si>
  <si>
    <t>TABLE 8 — HEAD COACHES SALARIES</t>
  </si>
  <si>
    <t>This table lists the average annual institutional salary of the head coaches of the men’s and women’s</t>
  </si>
  <si>
    <t>teams.  Volunteer head coaches and head coaches whose salaries are paid by entities other than this</t>
  </si>
  <si>
    <t>institution are excluded from this calculation.  Average salaries are listed as dollars per full-time equivalency</t>
  </si>
  <si>
    <t xml:space="preserve">as well as dollars per actual number of coaching positions. </t>
  </si>
  <si>
    <t>Average Salaries of Head Coaches</t>
  </si>
  <si>
    <t>Dollars per FTE</t>
  </si>
  <si>
    <t>FTE’s</t>
  </si>
  <si>
    <t>Dollars per Position</t>
  </si>
  <si>
    <t>TABLE 9 — ASSISTANT COACHES SALARIES</t>
  </si>
  <si>
    <t>This table lists the average annual institutional salary of the assistant coaches of the men’s and women’s</t>
  </si>
  <si>
    <t>teams.  Volunteer assistant coaches and assistant coaches whose salaries are paid by entities other than this</t>
  </si>
  <si>
    <t>as well dollars per actual number of positions.</t>
  </si>
  <si>
    <t>Average Salaries of Assistant Coaches</t>
  </si>
  <si>
    <t>Tables 8 and 9</t>
  </si>
  <si>
    <t xml:space="preserve">TABLE 10 — OVERALL REVENUES AND EXPENSES </t>
  </si>
  <si>
    <t>This table lists total overall revenues and expenses for all men's programs and all women's programs as well as revenues</t>
  </si>
  <si>
    <t>and expenses not allocated to specific teams or not allocated by gender.  The table also provides the same information for</t>
  </si>
  <si>
    <t>football, men's and women's basketball, and all other men's and women's sports.</t>
  </si>
  <si>
    <t>Revenue includes ticket sales; student activity fees; guarantees and options; contributions from alumni and others; state or government</t>
  </si>
  <si>
    <t>support; institutional support; post-season compensation; concessions; radio and television; special events; program sales and</t>
  </si>
  <si>
    <t>Expenses include appearance guarantees and options, athletically-related student aid, contract services, equipment, fund-raising activities,</t>
  </si>
  <si>
    <t>operating expenses, promotional activities, recruiting expenses, salaries and benefits, supplies, travel, and any other expenses attributable</t>
  </si>
  <si>
    <t>to intercollegiate activities.  Debt service and capital expenses are not included in these totals.</t>
  </si>
  <si>
    <t>Percent of Grand Total</t>
  </si>
  <si>
    <t>Men’s Basketball</t>
  </si>
  <si>
    <t>All Other Men’s Teams</t>
  </si>
  <si>
    <t>Not Allocated to Specific Men's Teams</t>
  </si>
  <si>
    <t>Total of Men's Program</t>
  </si>
  <si>
    <t>Women’s Basketball</t>
  </si>
  <si>
    <t>All Other Women’s Teams</t>
  </si>
  <si>
    <t>Not Allocated to Specific Women's Teams</t>
  </si>
  <si>
    <t>Total of Women's Program</t>
  </si>
  <si>
    <t>Grand Totals</t>
  </si>
  <si>
    <t>(add Lines 5, 9, 10)</t>
  </si>
  <si>
    <t>Table 10</t>
  </si>
  <si>
    <t>2022-23</t>
  </si>
  <si>
    <t>, 2023</t>
  </si>
  <si>
    <t>Input cost of athletics related capital expenditures for the reporting year, additions only.</t>
  </si>
  <si>
    <r>
      <t xml:space="preserve">Input the total </t>
    </r>
    <r>
      <rPr>
        <b/>
        <sz val="11"/>
        <rFont val="Calibri"/>
        <family val="2"/>
        <scheme val="minor"/>
      </rPr>
      <t xml:space="preserve">dollar </t>
    </r>
    <r>
      <rPr>
        <sz val="11"/>
        <rFont val="Calibri"/>
        <family val="2"/>
        <scheme val="minor"/>
      </rPr>
      <t xml:space="preserve">amount of athletic student-aid for the reporting year including: 
• Summer school.
• Tuition discounts and waivers (unless it is a discount or waiver available to the general student body).
• Aid given to student-athletes who are inactive (medical reasons) or no longer eligible (exhausted eligibility).
</t>
    </r>
    <r>
      <rPr>
        <b/>
        <sz val="11"/>
        <rFont val="Calibri"/>
        <family val="2"/>
        <scheme val="minor"/>
      </rPr>
      <t>• Other expenses related to attendance (e.g. stipend).</t>
    </r>
    <r>
      <rPr>
        <sz val="11"/>
        <rFont val="Calibri"/>
        <family val="2"/>
        <scheme val="minor"/>
      </rPr>
      <t xml:space="preserve">
Note: Division I Grants-in-aid equivalencies are calculated by using the revenue distribution equivalencies by sport and in aggregate. (Athletic grant amount divided by the full grant amount).
Other expenses related to attendance (also known as cost of attendance) should not be included in the grants-in-aid revenue distribution equivalencies. Only tuition, fees, room, board and course related books are countable for grants-in-aid revenue distribution per Bylaw 20.02.10.
Athletics aid awarded to non-athletes (student managers, graduate assistants, trainers) should be reported as Expenses Not Related to Specific Teams. It is permissible to report only dollars in the Expenses Not Related to Specific Teams row as long as you have reported non- zero entries for Equivalencies, Number of Students, and Dollars (all 3 required for at least one sport).
Note: Pell grants are provided by the government, not the institution or athletics department, and therefore should be excluded from reporting in this category.
Note: This information can be managed within the NCAA's compliance assistance software. The </t>
    </r>
    <r>
      <rPr>
        <b/>
        <sz val="11"/>
        <rFont val="Calibri"/>
        <family val="2"/>
        <scheme val="minor"/>
      </rPr>
      <t>equivalencies</t>
    </r>
    <r>
      <rPr>
        <sz val="11"/>
        <rFont val="Calibri"/>
        <family val="2"/>
        <scheme val="minor"/>
      </rPr>
      <t xml:space="preserve"> entered into compliance assistance will automatically populate to the athletic student aid section within the NCAA Financial Reporting System when the CA import feature is selected.</t>
    </r>
  </si>
  <si>
    <r>
      <t xml:space="preserve">Input compensation, bonuses and benefits paid to all administrative and support staff reportable on the university or related entities (e.g., foundations or booster clubs) W-2 and 1099 forms, </t>
    </r>
    <r>
      <rPr>
        <b/>
        <sz val="11"/>
        <rFont val="Calibri"/>
        <family val="2"/>
        <scheme val="minor"/>
      </rPr>
      <t>as well as any non-taxable benefits,</t>
    </r>
    <r>
      <rPr>
        <sz val="11"/>
        <rFont val="Calibri"/>
        <family val="2"/>
        <scheme val="minor"/>
      </rPr>
      <t xml:space="preserve"> inclusive of: 
• Gross wages and bonuses.
• Benefits including allowances, speaking fees, retirement, stipends, memberships, media income, tuition reimbursement</t>
    </r>
    <r>
      <rPr>
        <b/>
        <sz val="11"/>
        <rFont val="Calibri"/>
        <family val="2"/>
        <scheme val="minor"/>
      </rPr>
      <t>/exemptions</t>
    </r>
    <r>
      <rPr>
        <sz val="11"/>
        <rFont val="Calibri"/>
        <family val="2"/>
        <scheme val="minor"/>
      </rPr>
      <t xml:space="preserve"> and earned deferred compensation, including those funded by the state.
Staff members responsible for the gender specific athletics department, but not a specific sport (e.g., director of men's athletics), will have their compensation figures reported as Expenses Not Related to Specific Teams fields. Athletics department staff members who assist both men's and women's teams (e.g., sports information director, academic advisor) will be reported as Not Allocated by Gender column.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</si>
</sst>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6" formatCode="&quot;$&quot;#,##0_);[Red]\(&quot;$&quot;#,##0\)"/>
    <numFmt numFmtId="8" formatCode="&quot;$&quot;#,##0.00_);[Red]\(&quot;$&quot;#,##0.00\)"/>
    <numFmt numFmtId="41" formatCode="_(* #,##0_);_(* \(#,##0\);_(* &quot;-&quot;_);_(@_)"/>
    <numFmt numFmtId="44" formatCode="_(&quot;$&quot;* #,##0.00_);_(&quot;$&quot;* \(#,##0.00\);_(&quot;$&quot;* &quot;-&quot;??_);_(@_)"/>
    <numFmt numFmtId="43" formatCode="_(* #,##0.00_);_(* \(#,##0.00\);_(* &quot;-&quot;??_);_(@_)"/>
    <numFmt numFmtId="164" formatCode="\(0\)\ "/>
    <numFmt numFmtId="165" formatCode="0.0%"/>
    <numFmt numFmtId="166" formatCode="0.00;;"/>
    <numFmt numFmtId="167" formatCode="0;;"/>
    <numFmt numFmtId="168" formatCode="#,##0;;"/>
    <numFmt numFmtId="169" formatCode="&quot;$&quot;#,##0;;"/>
    <numFmt numFmtId="170" formatCode="#,##0_);[Red]\(#,##0\);"/>
    <numFmt numFmtId="171" formatCode="&quot;$&quot;#,##0;[Red]\(&quot;$&quot;#,##0\);"/>
    <numFmt numFmtId="172" formatCode="[&lt;=9999999]###\-####;\(###\)\ ###\-####"/>
    <numFmt numFmtId="173" formatCode="&quot;$&quot;#,##0"/>
    <numFmt numFmtId="174" formatCode="_(* #,##0_);_(* \(#,##0\);_(* &quot;-&quot;??_);_(@_)"/>
  </numFmts>
  <fonts count="52">
    <font>
      <sz val="10"/>
      <name val="Helv"/>
    </font>
    <font>
      <sz val="11"/>
      <color theme="1"/>
      <name val="Calibri"/>
      <family val="2"/>
      <scheme val="minor"/>
    </font>
    <font>
      <sz val="10"/>
      <name val="Geneva"/>
    </font>
    <font>
      <sz val="8"/>
      <name val="Arial"/>
      <family val="2"/>
    </font>
    <font>
      <b/>
      <sz val="8"/>
      <name val="Arial"/>
      <family val="2"/>
    </font>
    <font>
      <sz val="9"/>
      <name val="Arial"/>
      <family val="2"/>
    </font>
    <font>
      <b/>
      <sz val="9"/>
      <name val="Arial"/>
      <family val="2"/>
    </font>
    <font>
      <i/>
      <sz val="9"/>
      <name val="Arial"/>
      <family val="2"/>
    </font>
    <font>
      <sz val="11"/>
      <name val="Arial"/>
      <family val="2"/>
    </font>
    <font>
      <sz val="10"/>
      <name val="Arial"/>
      <family val="2"/>
    </font>
    <font>
      <sz val="11"/>
      <name val="Helv"/>
    </font>
    <font>
      <b/>
      <sz val="11"/>
      <name val="Helv"/>
    </font>
    <font>
      <sz val="9"/>
      <name val="Helv"/>
    </font>
    <font>
      <b/>
      <sz val="9"/>
      <name val="Helv"/>
    </font>
    <font>
      <b/>
      <u/>
      <sz val="9"/>
      <name val="Helv"/>
    </font>
    <font>
      <b/>
      <u/>
      <sz val="12"/>
      <name val="Helv"/>
    </font>
    <font>
      <sz val="10"/>
      <name val="Helv"/>
    </font>
    <font>
      <b/>
      <sz val="10"/>
      <name val="Helv"/>
    </font>
    <font>
      <i/>
      <sz val="9"/>
      <name val="Helv"/>
    </font>
    <font>
      <b/>
      <u/>
      <sz val="10"/>
      <name val="Helv"/>
    </font>
    <font>
      <sz val="8"/>
      <name val="Helv"/>
    </font>
    <font>
      <b/>
      <sz val="8"/>
      <name val="Helv"/>
    </font>
    <font>
      <u/>
      <sz val="10"/>
      <name val="Helv"/>
    </font>
    <font>
      <u/>
      <sz val="9"/>
      <name val="Helv"/>
    </font>
    <font>
      <sz val="12"/>
      <name val="Helv"/>
    </font>
    <font>
      <u/>
      <sz val="10"/>
      <color indexed="12"/>
      <name val="Helv"/>
    </font>
    <font>
      <b/>
      <sz val="9"/>
      <color indexed="11"/>
      <name val="Helv"/>
    </font>
    <font>
      <b/>
      <sz val="10"/>
      <color indexed="11"/>
      <name val="Helv"/>
    </font>
    <font>
      <sz val="12"/>
      <name val="Times New Roman"/>
      <family val="1"/>
    </font>
    <font>
      <sz val="10"/>
      <name val="Times New Roman"/>
      <family val="1"/>
    </font>
    <font>
      <sz val="8"/>
      <color indexed="81"/>
      <name val="Tahoma"/>
      <family val="2"/>
    </font>
    <font>
      <b/>
      <sz val="8"/>
      <color indexed="81"/>
      <name val="Tahoma"/>
      <family val="2"/>
    </font>
    <font>
      <sz val="9"/>
      <color indexed="81"/>
      <name val="Tahoma"/>
      <family val="2"/>
    </font>
    <font>
      <b/>
      <sz val="9"/>
      <color indexed="81"/>
      <name val="Tahoma"/>
      <family val="2"/>
    </font>
    <font>
      <u/>
      <sz val="11"/>
      <color theme="1"/>
      <name val="Calibri"/>
      <family val="2"/>
      <scheme val="minor"/>
    </font>
    <font>
      <b/>
      <sz val="11"/>
      <color theme="1"/>
      <name val="Calibri"/>
      <family val="2"/>
      <scheme val="minor"/>
    </font>
    <font>
      <sz val="10"/>
      <name val="Calibri"/>
      <family val="2"/>
      <scheme val="minor"/>
    </font>
    <font>
      <sz val="11"/>
      <name val="Calibri"/>
      <family val="2"/>
      <scheme val="minor"/>
    </font>
    <font>
      <b/>
      <sz val="11"/>
      <name val="Calibri"/>
      <family val="2"/>
      <scheme val="minor"/>
    </font>
    <font>
      <b/>
      <u/>
      <sz val="11"/>
      <color theme="1"/>
      <name val="Calibri"/>
      <family val="2"/>
      <scheme val="minor"/>
    </font>
    <font>
      <b/>
      <sz val="11"/>
      <color indexed="11"/>
      <name val="Calibri"/>
      <family val="2"/>
      <scheme val="minor"/>
    </font>
    <font>
      <u/>
      <sz val="11"/>
      <name val="Calibri"/>
      <family val="2"/>
      <scheme val="minor"/>
    </font>
    <font>
      <b/>
      <sz val="11"/>
      <color indexed="10"/>
      <name val="Calibri"/>
      <family val="2"/>
      <scheme val="minor"/>
    </font>
    <font>
      <b/>
      <u/>
      <sz val="11"/>
      <name val="Calibri"/>
      <family val="2"/>
      <scheme val="minor"/>
    </font>
    <font>
      <b/>
      <sz val="15"/>
      <name val="Calibri"/>
      <family val="2"/>
      <scheme val="minor"/>
    </font>
    <font>
      <sz val="15"/>
      <name val="Calibri"/>
      <family val="2"/>
      <scheme val="minor"/>
    </font>
    <font>
      <u/>
      <sz val="11"/>
      <color indexed="12"/>
      <name val="Calibri"/>
      <family val="2"/>
      <scheme val="minor"/>
    </font>
    <font>
      <sz val="11"/>
      <color indexed="10"/>
      <name val="Calibri"/>
      <family val="2"/>
      <scheme val="minor"/>
    </font>
    <font>
      <sz val="11"/>
      <color indexed="50"/>
      <name val="Calibri"/>
      <family val="2"/>
      <scheme val="minor"/>
    </font>
    <font>
      <strike/>
      <sz val="11"/>
      <name val="Calibri"/>
      <family val="2"/>
      <scheme val="minor"/>
    </font>
    <font>
      <sz val="11"/>
      <color rgb="FFFF0000"/>
      <name val="Calibri"/>
      <family val="2"/>
      <scheme val="minor"/>
    </font>
    <font>
      <b/>
      <u/>
      <sz val="11"/>
      <color indexed="12"/>
      <name val="Calibri"/>
      <family val="2"/>
      <scheme val="minor"/>
    </font>
  </fonts>
  <fills count="11">
    <fill>
      <patternFill patternType="none"/>
    </fill>
    <fill>
      <patternFill patternType="gray125"/>
    </fill>
    <fill>
      <patternFill patternType="lightUp">
        <bgColor indexed="15"/>
      </patternFill>
    </fill>
    <fill>
      <patternFill patternType="solid">
        <fgColor indexed="15"/>
        <bgColor indexed="64"/>
      </patternFill>
    </fill>
    <fill>
      <patternFill patternType="solid">
        <fgColor indexed="22"/>
        <bgColor indexed="64"/>
      </patternFill>
    </fill>
    <fill>
      <patternFill patternType="solid">
        <fgColor indexed="48"/>
        <bgColor indexed="64"/>
      </patternFill>
    </fill>
    <fill>
      <patternFill patternType="solid">
        <fgColor indexed="13"/>
        <bgColor indexed="64"/>
      </patternFill>
    </fill>
    <fill>
      <patternFill patternType="lightUp">
        <bgColor indexed="22"/>
      </patternFill>
    </fill>
    <fill>
      <patternFill patternType="solid">
        <fgColor indexed="10"/>
        <bgColor indexed="64"/>
      </patternFill>
    </fill>
    <fill>
      <patternFill patternType="solid">
        <fgColor indexed="50"/>
        <bgColor indexed="64"/>
      </patternFill>
    </fill>
    <fill>
      <patternFill patternType="solid">
        <fgColor theme="0" tint="-0.14996795556505021"/>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top/>
      <bottom style="thin">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thin">
        <color indexed="64"/>
      </right>
      <top style="medium">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bottom/>
      <diagonal/>
    </border>
    <border>
      <left/>
      <right/>
      <top style="thin">
        <color indexed="64"/>
      </top>
      <bottom/>
      <diagonal/>
    </border>
    <border>
      <left/>
      <right/>
      <top/>
      <bottom style="medium">
        <color indexed="64"/>
      </bottom>
      <diagonal/>
    </border>
    <border>
      <left style="medium">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thick">
        <color indexed="64"/>
      </right>
      <top style="medium">
        <color indexed="64"/>
      </top>
      <bottom/>
      <diagonal/>
    </border>
    <border>
      <left style="thin">
        <color indexed="64"/>
      </left>
      <right style="thick">
        <color indexed="64"/>
      </right>
      <top/>
      <bottom style="medium">
        <color indexed="64"/>
      </bottom>
      <diagonal/>
    </border>
    <border>
      <left/>
      <right style="thick">
        <color indexed="64"/>
      </right>
      <top/>
      <bottom style="medium">
        <color indexed="64"/>
      </bottom>
      <diagonal/>
    </border>
    <border>
      <left style="thick">
        <color indexed="64"/>
      </left>
      <right style="thick">
        <color indexed="64"/>
      </right>
      <top style="thick">
        <color indexed="64"/>
      </top>
      <bottom style="thick">
        <color indexed="64"/>
      </bottom>
      <diagonal/>
    </border>
    <border>
      <left/>
      <right style="thin">
        <color indexed="64"/>
      </right>
      <top/>
      <bottom style="thin">
        <color indexed="64"/>
      </bottom>
      <diagonal/>
    </border>
    <border>
      <left style="thin">
        <color indexed="64"/>
      </left>
      <right/>
      <top/>
      <bottom/>
      <diagonal/>
    </border>
    <border>
      <left/>
      <right style="thick">
        <color indexed="64"/>
      </right>
      <top style="medium">
        <color indexed="64"/>
      </top>
      <bottom style="medium">
        <color indexed="64"/>
      </bottom>
      <diagonal/>
    </border>
    <border>
      <left style="medium">
        <color indexed="64"/>
      </left>
      <right style="thin">
        <color indexed="64"/>
      </right>
      <top/>
      <bottom style="thin">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s>
  <cellStyleXfs count="4">
    <xf numFmtId="0" fontId="0" fillId="0" borderId="0"/>
    <xf numFmtId="8" fontId="2" fillId="0" borderId="0" applyFont="0" applyFill="0" applyBorder="0" applyAlignment="0" applyProtection="0"/>
    <xf numFmtId="0" fontId="25" fillId="0" borderId="0" applyNumberFormat="0" applyFill="0" applyBorder="0" applyAlignment="0" applyProtection="0">
      <alignment vertical="top"/>
      <protection locked="0"/>
    </xf>
    <xf numFmtId="43" fontId="16" fillId="0" borderId="0" applyFont="0" applyFill="0" applyBorder="0" applyAlignment="0" applyProtection="0"/>
  </cellStyleXfs>
  <cellXfs count="978">
    <xf numFmtId="0" fontId="0" fillId="0" borderId="0" xfId="0"/>
    <xf numFmtId="0" fontId="3" fillId="0" borderId="0" xfId="0" applyFont="1"/>
    <xf numFmtId="0" fontId="5" fillId="0" borderId="0" xfId="0" applyFont="1"/>
    <xf numFmtId="0" fontId="5" fillId="0" borderId="0" xfId="0" applyFont="1" applyAlignment="1">
      <alignment horizontal="right"/>
    </xf>
    <xf numFmtId="0" fontId="7" fillId="0" borderId="0" xfId="0" applyFont="1"/>
    <xf numFmtId="0" fontId="5" fillId="0" borderId="0" xfId="0" applyFont="1" applyAlignment="1">
      <alignment horizontal="left"/>
    </xf>
    <xf numFmtId="0" fontId="6" fillId="0" borderId="0" xfId="0" applyFont="1" applyAlignment="1">
      <alignment vertical="center"/>
    </xf>
    <xf numFmtId="0" fontId="8" fillId="0" borderId="0" xfId="0" applyFont="1"/>
    <xf numFmtId="0" fontId="9" fillId="0" borderId="0" xfId="0" applyFont="1"/>
    <xf numFmtId="0" fontId="5" fillId="0" borderId="1" xfId="0" applyFont="1" applyBorder="1"/>
    <xf numFmtId="0" fontId="12" fillId="0" borderId="0" xfId="0" applyFont="1"/>
    <xf numFmtId="0" fontId="10" fillId="0" borderId="0" xfId="0" applyFont="1"/>
    <xf numFmtId="0" fontId="11" fillId="0" borderId="0" xfId="0" applyFont="1" applyAlignment="1">
      <alignment horizontal="centerContinuous"/>
    </xf>
    <xf numFmtId="0" fontId="10" fillId="0" borderId="0" xfId="0" applyFont="1" applyAlignment="1">
      <alignment horizontal="centerContinuous"/>
    </xf>
    <xf numFmtId="0" fontId="13" fillId="0" borderId="0" xfId="0" applyFont="1" applyAlignment="1">
      <alignment horizontal="centerContinuous"/>
    </xf>
    <xf numFmtId="0" fontId="12" fillId="0" borderId="0" xfId="0" applyFont="1" applyAlignment="1">
      <alignment horizontal="centerContinuous"/>
    </xf>
    <xf numFmtId="0" fontId="14" fillId="0" borderId="0" xfId="0" applyFont="1" applyAlignment="1">
      <alignment horizontal="centerContinuous"/>
    </xf>
    <xf numFmtId="0" fontId="13" fillId="0" borderId="0" xfId="0" applyFont="1"/>
    <xf numFmtId="0" fontId="15" fillId="0" borderId="0" xfId="0" applyFont="1" applyAlignment="1">
      <alignment horizontal="centerContinuous"/>
    </xf>
    <xf numFmtId="0" fontId="12" fillId="0" borderId="0" xfId="0" applyFont="1" applyAlignment="1">
      <alignment horizontal="center"/>
    </xf>
    <xf numFmtId="0" fontId="16" fillId="0" borderId="0" xfId="0" applyFont="1"/>
    <xf numFmtId="0" fontId="12" fillId="0" borderId="0" xfId="0" applyFont="1" applyAlignment="1">
      <alignment horizontal="left"/>
    </xf>
    <xf numFmtId="0" fontId="18" fillId="0" borderId="0" xfId="0" applyFont="1"/>
    <xf numFmtId="0" fontId="14" fillId="0" borderId="0" xfId="0" applyFont="1" applyAlignment="1">
      <alignment horizontal="center"/>
    </xf>
    <xf numFmtId="0" fontId="13" fillId="0" borderId="0" xfId="0" applyFont="1" applyAlignment="1" applyProtection="1">
      <alignment horizontal="center"/>
      <protection locked="0"/>
    </xf>
    <xf numFmtId="0" fontId="20" fillId="0" borderId="0" xfId="0" applyFont="1"/>
    <xf numFmtId="0" fontId="21" fillId="0" borderId="0" xfId="0" applyFont="1" applyAlignment="1">
      <alignment horizontal="center" vertical="center"/>
    </xf>
    <xf numFmtId="0" fontId="21" fillId="0" borderId="2" xfId="0" applyFont="1" applyBorder="1" applyAlignment="1">
      <alignment horizontal="center" vertical="center" wrapText="1"/>
    </xf>
    <xf numFmtId="164" fontId="13" fillId="0" borderId="0" xfId="0" applyNumberFormat="1" applyFont="1" applyAlignment="1">
      <alignment horizontal="right" vertical="center"/>
    </xf>
    <xf numFmtId="0" fontId="22" fillId="0" borderId="0" xfId="0" applyFont="1"/>
    <xf numFmtId="0" fontId="19" fillId="0" borderId="0" xfId="0" applyFont="1" applyAlignment="1">
      <alignment horizontal="center"/>
    </xf>
    <xf numFmtId="0" fontId="13" fillId="0" borderId="0" xfId="0" applyFont="1" applyAlignment="1">
      <alignment vertical="center"/>
    </xf>
    <xf numFmtId="0" fontId="21" fillId="0" borderId="3" xfId="0" applyFont="1" applyBorder="1" applyAlignment="1">
      <alignment horizontal="center" vertical="center" wrapText="1"/>
    </xf>
    <xf numFmtId="164" fontId="13" fillId="0" borderId="0" xfId="0" applyNumberFormat="1" applyFont="1"/>
    <xf numFmtId="3" fontId="12" fillId="0" borderId="0" xfId="0" applyNumberFormat="1" applyFont="1"/>
    <xf numFmtId="0" fontId="21" fillId="0" borderId="4" xfId="0" applyFont="1" applyBorder="1" applyAlignment="1">
      <alignment horizontal="center" vertical="center" wrapText="1"/>
    </xf>
    <xf numFmtId="164" fontId="21" fillId="0" borderId="0" xfId="0" applyNumberFormat="1" applyFont="1" applyAlignment="1">
      <alignment horizontal="right" vertical="center"/>
    </xf>
    <xf numFmtId="0" fontId="13" fillId="0" borderId="0" xfId="0" applyFont="1" applyAlignment="1">
      <alignment horizontal="center" vertical="center"/>
    </xf>
    <xf numFmtId="164" fontId="21" fillId="0" borderId="0" xfId="0" applyNumberFormat="1" applyFont="1" applyAlignment="1">
      <alignment horizontal="center" vertical="center"/>
    </xf>
    <xf numFmtId="164" fontId="13" fillId="0" borderId="0" xfId="0" applyNumberFormat="1" applyFont="1" applyAlignment="1">
      <alignment horizontal="center" vertical="center"/>
    </xf>
    <xf numFmtId="0" fontId="13" fillId="0" borderId="5" xfId="0" applyFont="1" applyBorder="1" applyAlignment="1">
      <alignment horizontal="centerContinuous" vertical="center"/>
    </xf>
    <xf numFmtId="0" fontId="13" fillId="0" borderId="0" xfId="0" applyFont="1" applyAlignment="1">
      <alignment horizontal="centerContinuous" vertical="center"/>
    </xf>
    <xf numFmtId="0" fontId="21" fillId="0" borderId="6" xfId="0" applyFont="1" applyBorder="1" applyAlignment="1">
      <alignment horizontal="center" vertical="center" wrapText="1"/>
    </xf>
    <xf numFmtId="165" fontId="13" fillId="0" borderId="0" xfId="0" applyNumberFormat="1" applyFont="1" applyAlignment="1">
      <alignment horizontal="center"/>
    </xf>
    <xf numFmtId="0" fontId="21" fillId="0" borderId="0" xfId="0" applyFont="1" applyAlignment="1">
      <alignment horizontal="centerContinuous" vertical="center"/>
    </xf>
    <xf numFmtId="164" fontId="21" fillId="0" borderId="0" xfId="0" applyNumberFormat="1" applyFont="1" applyAlignment="1">
      <alignment horizontal="center"/>
    </xf>
    <xf numFmtId="0" fontId="12" fillId="0" borderId="0" xfId="0" applyFont="1" applyAlignment="1">
      <alignment vertical="top"/>
    </xf>
    <xf numFmtId="0" fontId="21" fillId="0" borderId="7" xfId="0" applyFont="1" applyBorder="1" applyAlignment="1">
      <alignment horizontal="center" vertical="center" wrapText="1"/>
    </xf>
    <xf numFmtId="0" fontId="13" fillId="0" borderId="0" xfId="0" applyFont="1" applyAlignment="1">
      <alignment vertical="top"/>
    </xf>
    <xf numFmtId="165" fontId="20" fillId="0" borderId="0" xfId="0" applyNumberFormat="1" applyFont="1" applyAlignment="1">
      <alignment horizontal="right" vertical="center"/>
    </xf>
    <xf numFmtId="3" fontId="12" fillId="0" borderId="0" xfId="0" applyNumberFormat="1" applyFont="1" applyAlignment="1">
      <alignment horizontal="center" vertical="center"/>
    </xf>
    <xf numFmtId="0" fontId="12" fillId="0" borderId="0" xfId="0" applyFont="1" applyAlignment="1">
      <alignment horizontal="right"/>
    </xf>
    <xf numFmtId="169" fontId="20" fillId="0" borderId="0" xfId="0" applyNumberFormat="1" applyFont="1" applyAlignment="1">
      <alignment horizontal="right" vertical="center"/>
    </xf>
    <xf numFmtId="0" fontId="17" fillId="0" borderId="0" xfId="0" applyFont="1"/>
    <xf numFmtId="0" fontId="23" fillId="0" borderId="0" xfId="0" applyFont="1"/>
    <xf numFmtId="164" fontId="21" fillId="0" borderId="0" xfId="0" applyNumberFormat="1" applyFont="1"/>
    <xf numFmtId="0" fontId="13" fillId="0" borderId="0" xfId="0" applyFont="1" applyAlignment="1">
      <alignment horizontal="left"/>
    </xf>
    <xf numFmtId="168" fontId="16" fillId="2" borderId="1" xfId="0" applyNumberFormat="1" applyFont="1" applyFill="1" applyBorder="1" applyAlignment="1">
      <alignment horizontal="right"/>
    </xf>
    <xf numFmtId="168" fontId="16" fillId="2" borderId="8" xfId="0" applyNumberFormat="1" applyFont="1" applyFill="1" applyBorder="1" applyAlignment="1">
      <alignment horizontal="right"/>
    </xf>
    <xf numFmtId="167" fontId="16" fillId="0" borderId="0" xfId="0" applyNumberFormat="1" applyFont="1" applyAlignment="1">
      <alignment horizontal="center" vertical="center"/>
    </xf>
    <xf numFmtId="169" fontId="16" fillId="0" borderId="0" xfId="0" applyNumberFormat="1" applyFont="1" applyAlignment="1">
      <alignment horizontal="right" vertical="center"/>
    </xf>
    <xf numFmtId="166" fontId="16" fillId="0" borderId="1" xfId="0" applyNumberFormat="1" applyFont="1" applyBorder="1" applyAlignment="1" applyProtection="1">
      <alignment horizontal="center"/>
      <protection locked="0"/>
    </xf>
    <xf numFmtId="167" fontId="16" fillId="0" borderId="1" xfId="0" applyNumberFormat="1" applyFont="1" applyBorder="1" applyAlignment="1" applyProtection="1">
      <alignment horizontal="center"/>
      <protection locked="0"/>
    </xf>
    <xf numFmtId="167" fontId="16" fillId="0" borderId="9" xfId="0" applyNumberFormat="1" applyFont="1" applyBorder="1" applyAlignment="1" applyProtection="1">
      <alignment horizontal="center"/>
      <protection locked="0"/>
    </xf>
    <xf numFmtId="166" fontId="16" fillId="0" borderId="9" xfId="0" applyNumberFormat="1" applyFont="1" applyBorder="1" applyAlignment="1" applyProtection="1">
      <alignment horizontal="center"/>
      <protection locked="0"/>
    </xf>
    <xf numFmtId="0" fontId="13" fillId="0" borderId="10" xfId="0" applyFont="1" applyBorder="1" applyAlignment="1">
      <alignment horizontal="centerContinuous" vertical="center"/>
    </xf>
    <xf numFmtId="0" fontId="21" fillId="0" borderId="11" xfId="0" applyFont="1" applyBorder="1" applyAlignment="1">
      <alignment horizontal="centerContinuous" vertical="center"/>
    </xf>
    <xf numFmtId="0" fontId="21" fillId="0" borderId="12" xfId="0" applyFont="1" applyBorder="1" applyAlignment="1">
      <alignment horizontal="centerContinuous" vertical="center"/>
    </xf>
    <xf numFmtId="0" fontId="13" fillId="0" borderId="10" xfId="0" applyFont="1" applyBorder="1" applyAlignment="1">
      <alignment vertical="center"/>
    </xf>
    <xf numFmtId="0" fontId="13" fillId="0" borderId="12" xfId="0" applyFont="1" applyBorder="1" applyAlignment="1">
      <alignment vertical="center"/>
    </xf>
    <xf numFmtId="0" fontId="13" fillId="0" borderId="13" xfId="0" applyFont="1" applyBorder="1" applyAlignment="1">
      <alignment horizontal="center" vertical="center"/>
    </xf>
    <xf numFmtId="0" fontId="21" fillId="0" borderId="14" xfId="0" applyFont="1" applyBorder="1" applyAlignment="1">
      <alignment horizontal="center" vertical="center"/>
    </xf>
    <xf numFmtId="0" fontId="13" fillId="0" borderId="15" xfId="0" applyFont="1" applyBorder="1" applyAlignment="1">
      <alignment vertical="center"/>
    </xf>
    <xf numFmtId="0" fontId="13" fillId="0" borderId="16" xfId="0" applyFont="1" applyBorder="1" applyAlignment="1">
      <alignment horizontal="center" vertical="center"/>
    </xf>
    <xf numFmtId="0" fontId="21" fillId="0" borderId="17"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19" xfId="0" applyFont="1" applyBorder="1" applyAlignment="1">
      <alignment horizontal="center" vertical="center" wrapText="1"/>
    </xf>
    <xf numFmtId="166" fontId="16" fillId="0" borderId="20" xfId="0" applyNumberFormat="1" applyFont="1" applyBorder="1" applyAlignment="1" applyProtection="1">
      <alignment horizontal="center"/>
      <protection locked="0"/>
    </xf>
    <xf numFmtId="166" fontId="16" fillId="0" borderId="21" xfId="0" applyNumberFormat="1" applyFont="1" applyBorder="1" applyAlignment="1">
      <alignment horizontal="center" vertical="center"/>
    </xf>
    <xf numFmtId="167" fontId="16" fillId="0" borderId="22" xfId="0" applyNumberFormat="1" applyFont="1" applyBorder="1" applyAlignment="1">
      <alignment horizontal="center" vertical="center"/>
    </xf>
    <xf numFmtId="0" fontId="21" fillId="0" borderId="23" xfId="0" applyFont="1" applyBorder="1" applyAlignment="1">
      <alignment horizontal="center" wrapText="1"/>
    </xf>
    <xf numFmtId="0" fontId="13" fillId="0" borderId="24" xfId="0" applyFont="1" applyBorder="1" applyAlignment="1">
      <alignment horizontal="center" vertical="center"/>
    </xf>
    <xf numFmtId="0" fontId="13" fillId="0" borderId="13" xfId="0" applyFont="1" applyBorder="1" applyAlignment="1">
      <alignment horizontal="center"/>
    </xf>
    <xf numFmtId="0" fontId="13" fillId="0" borderId="25" xfId="0" applyFont="1" applyBorder="1" applyAlignment="1">
      <alignment horizontal="center" wrapText="1"/>
    </xf>
    <xf numFmtId="0" fontId="21" fillId="0" borderId="14" xfId="0" applyFont="1" applyBorder="1" applyAlignment="1">
      <alignment horizontal="center" vertical="center" wrapText="1"/>
    </xf>
    <xf numFmtId="0" fontId="21" fillId="0" borderId="18" xfId="0" applyFont="1" applyBorder="1" applyAlignment="1">
      <alignment horizontal="center" wrapText="1"/>
    </xf>
    <xf numFmtId="0" fontId="21" fillId="0" borderId="19" xfId="0" applyFont="1" applyBorder="1" applyAlignment="1">
      <alignment horizontal="center" wrapText="1"/>
    </xf>
    <xf numFmtId="0" fontId="21" fillId="0" borderId="26" xfId="0" applyFont="1" applyBorder="1" applyAlignment="1">
      <alignment horizontal="center" wrapText="1"/>
    </xf>
    <xf numFmtId="167" fontId="16" fillId="0" borderId="27" xfId="0" applyNumberFormat="1" applyFont="1" applyBorder="1" applyAlignment="1" applyProtection="1">
      <alignment horizontal="center"/>
      <protection locked="0"/>
    </xf>
    <xf numFmtId="167" fontId="16" fillId="2" borderId="27" xfId="0" applyNumberFormat="1" applyFont="1" applyFill="1" applyBorder="1" applyAlignment="1">
      <alignment horizontal="center"/>
    </xf>
    <xf numFmtId="167" fontId="16" fillId="0" borderId="28" xfId="0" applyNumberFormat="1" applyFont="1" applyBorder="1" applyAlignment="1" applyProtection="1">
      <alignment horizontal="center"/>
      <protection locked="0"/>
    </xf>
    <xf numFmtId="0" fontId="13" fillId="0" borderId="29" xfId="0" applyFont="1" applyBorder="1" applyAlignment="1">
      <alignment vertical="center"/>
    </xf>
    <xf numFmtId="0" fontId="13" fillId="0" borderId="30" xfId="0" applyFont="1" applyBorder="1" applyAlignment="1">
      <alignment vertical="center"/>
    </xf>
    <xf numFmtId="167" fontId="16" fillId="2" borderId="31" xfId="0" applyNumberFormat="1" applyFont="1" applyFill="1" applyBorder="1" applyAlignment="1">
      <alignment horizontal="center"/>
    </xf>
    <xf numFmtId="166" fontId="16" fillId="2" borderId="32" xfId="0" applyNumberFormat="1" applyFont="1" applyFill="1" applyBorder="1" applyAlignment="1">
      <alignment horizontal="center"/>
    </xf>
    <xf numFmtId="169" fontId="16" fillId="0" borderId="33" xfId="0" applyNumberFormat="1" applyFont="1" applyBorder="1" applyAlignment="1">
      <alignment horizontal="right" vertical="center"/>
    </xf>
    <xf numFmtId="167" fontId="16" fillId="2" borderId="32" xfId="0" applyNumberFormat="1" applyFont="1" applyFill="1" applyBorder="1" applyAlignment="1">
      <alignment horizontal="center"/>
    </xf>
    <xf numFmtId="168" fontId="16" fillId="2" borderId="32" xfId="0" applyNumberFormat="1" applyFont="1" applyFill="1" applyBorder="1" applyAlignment="1">
      <alignment horizontal="center"/>
    </xf>
    <xf numFmtId="166" fontId="16" fillId="0" borderId="1" xfId="0" applyNumberFormat="1" applyFont="1" applyBorder="1" applyAlignment="1">
      <alignment horizontal="center" vertical="center"/>
    </xf>
    <xf numFmtId="167" fontId="16" fillId="0" borderId="34" xfId="0" applyNumberFormat="1" applyFont="1" applyBorder="1" applyAlignment="1">
      <alignment horizontal="center" vertical="center"/>
    </xf>
    <xf numFmtId="166" fontId="16" fillId="2" borderId="35" xfId="0" applyNumberFormat="1" applyFont="1" applyFill="1" applyBorder="1" applyAlignment="1">
      <alignment horizontal="center"/>
    </xf>
    <xf numFmtId="168" fontId="16" fillId="2" borderId="36" xfId="0" applyNumberFormat="1" applyFont="1" applyFill="1" applyBorder="1" applyAlignment="1">
      <alignment horizontal="right"/>
    </xf>
    <xf numFmtId="168" fontId="16" fillId="2" borderId="35" xfId="0" applyNumberFormat="1" applyFont="1" applyFill="1" applyBorder="1" applyAlignment="1">
      <alignment horizontal="center"/>
    </xf>
    <xf numFmtId="168" fontId="16" fillId="2" borderId="35" xfId="0" applyNumberFormat="1" applyFont="1" applyFill="1" applyBorder="1" applyAlignment="1">
      <alignment horizontal="right"/>
    </xf>
    <xf numFmtId="166" fontId="16" fillId="0" borderId="15" xfId="0" applyNumberFormat="1" applyFont="1" applyBorder="1" applyAlignment="1">
      <alignment horizontal="center" vertical="center"/>
    </xf>
    <xf numFmtId="167" fontId="16" fillId="0" borderId="30" xfId="0" applyNumberFormat="1" applyFont="1" applyBorder="1" applyAlignment="1">
      <alignment horizontal="center" vertical="center"/>
    </xf>
    <xf numFmtId="0" fontId="21" fillId="0" borderId="37" xfId="0" applyFont="1" applyBorder="1" applyAlignment="1">
      <alignment horizontal="centerContinuous" vertical="center"/>
    </xf>
    <xf numFmtId="0" fontId="21" fillId="0" borderId="38" xfId="0" applyFont="1" applyBorder="1" applyAlignment="1">
      <alignment horizontal="centerContinuous" vertical="center"/>
    </xf>
    <xf numFmtId="0" fontId="21" fillId="0" borderId="26" xfId="0" applyFont="1" applyBorder="1" applyAlignment="1">
      <alignment horizontal="center" vertical="center" wrapText="1"/>
    </xf>
    <xf numFmtId="0" fontId="13" fillId="0" borderId="29"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30" xfId="0" applyFont="1" applyBorder="1" applyAlignment="1">
      <alignment horizontal="center" vertical="center"/>
    </xf>
    <xf numFmtId="0" fontId="13" fillId="0" borderId="13" xfId="0" applyFont="1" applyBorder="1" applyAlignment="1">
      <alignment horizontal="center" vertical="center" wrapText="1"/>
    </xf>
    <xf numFmtId="0" fontId="21" fillId="0" borderId="39" xfId="0" applyFont="1" applyBorder="1" applyAlignment="1">
      <alignment horizontal="center" vertical="center" wrapText="1"/>
    </xf>
    <xf numFmtId="0" fontId="13" fillId="0" borderId="40" xfId="0" applyFont="1" applyBorder="1" applyAlignment="1">
      <alignment horizontal="centerContinuous" wrapText="1"/>
    </xf>
    <xf numFmtId="0" fontId="21" fillId="0" borderId="41" xfId="0" applyFont="1" applyBorder="1" applyAlignment="1">
      <alignment horizontal="centerContinuous" vertical="center" wrapText="1"/>
    </xf>
    <xf numFmtId="170" fontId="16" fillId="0" borderId="27" xfId="0" applyNumberFormat="1" applyFont="1" applyBorder="1" applyProtection="1">
      <protection locked="0"/>
    </xf>
    <xf numFmtId="170" fontId="16" fillId="0" borderId="1" xfId="0" applyNumberFormat="1" applyFont="1" applyBorder="1" applyProtection="1">
      <protection locked="0"/>
    </xf>
    <xf numFmtId="170" fontId="16" fillId="0" borderId="34" xfId="0" applyNumberFormat="1" applyFont="1" applyBorder="1" applyProtection="1">
      <protection locked="0"/>
    </xf>
    <xf numFmtId="170" fontId="16" fillId="0" borderId="35" xfId="0" applyNumberFormat="1" applyFont="1" applyBorder="1" applyProtection="1">
      <protection locked="0"/>
    </xf>
    <xf numFmtId="170" fontId="16" fillId="0" borderId="8" xfId="0" applyNumberFormat="1" applyFont="1" applyBorder="1" applyProtection="1">
      <protection locked="0"/>
    </xf>
    <xf numFmtId="170" fontId="16" fillId="0" borderId="36" xfId="0" applyNumberFormat="1" applyFont="1" applyBorder="1" applyProtection="1">
      <protection locked="0"/>
    </xf>
    <xf numFmtId="170" fontId="16" fillId="0" borderId="42" xfId="0" applyNumberFormat="1" applyFont="1" applyBorder="1" applyProtection="1">
      <protection locked="0"/>
    </xf>
    <xf numFmtId="170" fontId="16" fillId="0" borderId="43" xfId="0" applyNumberFormat="1" applyFont="1" applyBorder="1" applyProtection="1">
      <protection locked="0"/>
    </xf>
    <xf numFmtId="171" fontId="16" fillId="0" borderId="15" xfId="0" applyNumberFormat="1" applyFont="1" applyBorder="1"/>
    <xf numFmtId="171" fontId="16" fillId="0" borderId="30" xfId="0" applyNumberFormat="1" applyFont="1" applyBorder="1"/>
    <xf numFmtId="171" fontId="16" fillId="0" borderId="31" xfId="0" applyNumberFormat="1" applyFont="1" applyBorder="1" applyAlignment="1">
      <alignment vertical="center"/>
    </xf>
    <xf numFmtId="171" fontId="16" fillId="0" borderId="32" xfId="0" applyNumberFormat="1" applyFont="1" applyBorder="1" applyAlignment="1">
      <alignment vertical="center"/>
    </xf>
    <xf numFmtId="171" fontId="16" fillId="0" borderId="29" xfId="0" applyNumberFormat="1" applyFont="1" applyBorder="1" applyAlignment="1">
      <alignment vertical="center"/>
    </xf>
    <xf numFmtId="171" fontId="16" fillId="2" borderId="44" xfId="0" applyNumberFormat="1" applyFont="1" applyFill="1" applyBorder="1" applyAlignment="1">
      <alignment horizontal="right"/>
    </xf>
    <xf numFmtId="171" fontId="16" fillId="2" borderId="45" xfId="0" applyNumberFormat="1" applyFont="1" applyFill="1" applyBorder="1" applyAlignment="1">
      <alignment horizontal="right"/>
    </xf>
    <xf numFmtId="171" fontId="16" fillId="0" borderId="40" xfId="0" applyNumberFormat="1" applyFont="1" applyBorder="1"/>
    <xf numFmtId="171" fontId="16" fillId="2" borderId="46" xfId="0" applyNumberFormat="1" applyFont="1" applyFill="1" applyBorder="1" applyAlignment="1">
      <alignment horizontal="right"/>
    </xf>
    <xf numFmtId="171" fontId="16" fillId="2" borderId="47" xfId="0" applyNumberFormat="1" applyFont="1" applyFill="1" applyBorder="1" applyAlignment="1">
      <alignment horizontal="right"/>
    </xf>
    <xf numFmtId="171" fontId="16" fillId="0" borderId="41" xfId="0" applyNumberFormat="1" applyFont="1" applyBorder="1" applyAlignment="1">
      <alignment vertical="center"/>
    </xf>
    <xf numFmtId="171" fontId="16" fillId="0" borderId="27" xfId="0" applyNumberFormat="1" applyFont="1" applyBorder="1" applyAlignment="1" applyProtection="1">
      <alignment horizontal="right" vertical="center"/>
      <protection locked="0"/>
    </xf>
    <xf numFmtId="171" fontId="16" fillId="0" borderId="1" xfId="0" applyNumberFormat="1" applyFont="1" applyBorder="1" applyAlignment="1" applyProtection="1">
      <alignment horizontal="right" vertical="center"/>
      <protection locked="0"/>
    </xf>
    <xf numFmtId="171" fontId="16" fillId="0" borderId="15" xfId="0" applyNumberFormat="1" applyFont="1" applyBorder="1" applyAlignment="1">
      <alignment horizontal="right" vertical="center"/>
    </xf>
    <xf numFmtId="171" fontId="16" fillId="0" borderId="34" xfId="0" applyNumberFormat="1" applyFont="1" applyBorder="1" applyAlignment="1">
      <alignment vertical="center"/>
    </xf>
    <xf numFmtId="171" fontId="16" fillId="0" borderId="35" xfId="0" applyNumberFormat="1" applyFont="1" applyBorder="1" applyAlignment="1">
      <alignment vertical="center"/>
    </xf>
    <xf numFmtId="171" fontId="16" fillId="0" borderId="30" xfId="0" applyNumberFormat="1" applyFont="1" applyBorder="1" applyAlignment="1">
      <alignment vertical="center"/>
    </xf>
    <xf numFmtId="171" fontId="16" fillId="0" borderId="33" xfId="0" applyNumberFormat="1" applyFont="1" applyBorder="1" applyAlignment="1">
      <alignment vertical="center"/>
    </xf>
    <xf numFmtId="171" fontId="16" fillId="0" borderId="8" xfId="0" applyNumberFormat="1" applyFont="1" applyBorder="1" applyAlignment="1" applyProtection="1">
      <alignment horizontal="right" vertical="center"/>
      <protection locked="0"/>
    </xf>
    <xf numFmtId="171" fontId="16" fillId="0" borderId="36" xfId="0" applyNumberFormat="1" applyFont="1" applyBorder="1" applyAlignment="1">
      <alignment vertical="center"/>
    </xf>
    <xf numFmtId="0" fontId="5" fillId="0" borderId="0" xfId="0" applyFont="1" applyAlignment="1">
      <alignment horizontal="center"/>
    </xf>
    <xf numFmtId="3" fontId="16" fillId="0" borderId="5" xfId="0" applyNumberFormat="1" applyFont="1" applyBorder="1" applyAlignment="1" applyProtection="1">
      <alignment horizontal="center"/>
      <protection locked="0"/>
    </xf>
    <xf numFmtId="0" fontId="16" fillId="0" borderId="0" xfId="0" applyFont="1" applyAlignment="1">
      <alignment horizontal="center"/>
    </xf>
    <xf numFmtId="165" fontId="16" fillId="0" borderId="5" xfId="0" applyNumberFormat="1" applyFont="1" applyBorder="1" applyAlignment="1">
      <alignment horizontal="center"/>
    </xf>
    <xf numFmtId="168" fontId="16" fillId="0" borderId="5" xfId="0" applyNumberFormat="1" applyFont="1" applyBorder="1" applyAlignment="1">
      <alignment horizontal="center"/>
    </xf>
    <xf numFmtId="0" fontId="16" fillId="0" borderId="0" xfId="0" applyFont="1" applyAlignment="1">
      <alignment horizontal="left"/>
    </xf>
    <xf numFmtId="0" fontId="17" fillId="0" borderId="5" xfId="0" applyFont="1" applyBorder="1" applyAlignment="1" applyProtection="1">
      <alignment horizontal="center"/>
      <protection locked="0"/>
    </xf>
    <xf numFmtId="0" fontId="17" fillId="0" borderId="48" xfId="0" applyFont="1" applyBorder="1" applyAlignment="1" applyProtection="1">
      <alignment horizontal="center"/>
      <protection locked="0"/>
    </xf>
    <xf numFmtId="0" fontId="0" fillId="0" borderId="0" xfId="0" applyAlignment="1">
      <alignment horizontal="center"/>
    </xf>
    <xf numFmtId="166" fontId="16" fillId="2" borderId="49" xfId="0" applyNumberFormat="1" applyFont="1" applyFill="1" applyBorder="1" applyAlignment="1">
      <alignment horizontal="right"/>
    </xf>
    <xf numFmtId="166" fontId="16" fillId="2" borderId="50" xfId="0" applyNumberFormat="1" applyFont="1" applyFill="1" applyBorder="1" applyAlignment="1">
      <alignment horizontal="right"/>
    </xf>
    <xf numFmtId="167" fontId="16" fillId="2" borderId="48" xfId="0" applyNumberFormat="1" applyFont="1" applyFill="1" applyBorder="1" applyAlignment="1">
      <alignment horizontal="center"/>
    </xf>
    <xf numFmtId="0" fontId="16" fillId="0" borderId="0" xfId="0" applyFont="1" applyAlignment="1" applyProtection="1">
      <alignment horizontal="center"/>
      <protection locked="0"/>
    </xf>
    <xf numFmtId="171" fontId="16" fillId="2" borderId="48" xfId="0" applyNumberFormat="1" applyFont="1" applyFill="1" applyBorder="1" applyAlignment="1">
      <alignment horizontal="right"/>
    </xf>
    <xf numFmtId="171" fontId="16" fillId="2" borderId="51" xfId="0" applyNumberFormat="1" applyFont="1" applyFill="1" applyBorder="1" applyAlignment="1">
      <alignment horizontal="right"/>
    </xf>
    <xf numFmtId="168" fontId="12" fillId="2" borderId="50" xfId="0" applyNumberFormat="1" applyFont="1" applyFill="1" applyBorder="1" applyAlignment="1">
      <alignment horizontal="right"/>
    </xf>
    <xf numFmtId="170" fontId="16" fillId="2" borderId="50" xfId="0" applyNumberFormat="1" applyFont="1" applyFill="1" applyBorder="1" applyAlignment="1">
      <alignment horizontal="right"/>
    </xf>
    <xf numFmtId="170" fontId="16" fillId="2" borderId="48" xfId="0" applyNumberFormat="1" applyFont="1" applyFill="1" applyBorder="1" applyAlignment="1">
      <alignment horizontal="right"/>
    </xf>
    <xf numFmtId="170" fontId="16" fillId="2" borderId="51" xfId="0" applyNumberFormat="1" applyFont="1" applyFill="1" applyBorder="1" applyAlignment="1">
      <alignment horizontal="right"/>
    </xf>
    <xf numFmtId="0" fontId="13" fillId="0" borderId="38" xfId="0" applyFont="1" applyBorder="1" applyAlignment="1">
      <alignment horizontal="centerContinuous" vertical="center"/>
    </xf>
    <xf numFmtId="170" fontId="16" fillId="2" borderId="49" xfId="0" applyNumberFormat="1" applyFont="1" applyFill="1" applyBorder="1" applyAlignment="1">
      <alignment horizontal="right"/>
    </xf>
    <xf numFmtId="170" fontId="16" fillId="2" borderId="52" xfId="0" applyNumberFormat="1" applyFont="1" applyFill="1" applyBorder="1" applyAlignment="1">
      <alignment horizontal="right"/>
    </xf>
    <xf numFmtId="171" fontId="16" fillId="0" borderId="53" xfId="0" applyNumberFormat="1" applyFont="1" applyBorder="1" applyAlignment="1">
      <alignment vertical="center"/>
    </xf>
    <xf numFmtId="171" fontId="16" fillId="0" borderId="20" xfId="0" applyNumberFormat="1" applyFont="1" applyBorder="1" applyAlignment="1" applyProtection="1">
      <alignment horizontal="right" vertical="center"/>
      <protection locked="0"/>
    </xf>
    <xf numFmtId="171" fontId="16" fillId="0" borderId="54" xfId="0" applyNumberFormat="1" applyFont="1" applyBorder="1" applyAlignment="1">
      <alignment vertical="center"/>
    </xf>
    <xf numFmtId="170" fontId="16" fillId="2" borderId="55" xfId="0" applyNumberFormat="1" applyFont="1" applyFill="1" applyBorder="1" applyAlignment="1">
      <alignment horizontal="right"/>
    </xf>
    <xf numFmtId="170" fontId="16" fillId="0" borderId="20" xfId="0" applyNumberFormat="1" applyFont="1" applyBorder="1" applyProtection="1">
      <protection locked="0"/>
    </xf>
    <xf numFmtId="170" fontId="16" fillId="0" borderId="54" xfId="0" applyNumberFormat="1" applyFont="1" applyBorder="1" applyProtection="1">
      <protection locked="0"/>
    </xf>
    <xf numFmtId="1" fontId="21" fillId="0" borderId="14" xfId="0" applyNumberFormat="1" applyFont="1" applyBorder="1" applyAlignment="1">
      <alignment horizontal="center" vertical="center" wrapText="1"/>
    </xf>
    <xf numFmtId="171" fontId="16" fillId="2" borderId="55" xfId="0" applyNumberFormat="1" applyFont="1" applyFill="1" applyBorder="1" applyAlignment="1">
      <alignment horizontal="right"/>
    </xf>
    <xf numFmtId="171" fontId="16" fillId="0" borderId="56" xfId="0" applyNumberFormat="1" applyFont="1" applyBorder="1" applyAlignment="1">
      <alignment vertical="center"/>
    </xf>
    <xf numFmtId="171" fontId="16" fillId="2" borderId="44" xfId="0" applyNumberFormat="1" applyFont="1" applyFill="1" applyBorder="1" applyAlignment="1" applyProtection="1">
      <alignment horizontal="right"/>
      <protection locked="0"/>
    </xf>
    <xf numFmtId="171" fontId="16" fillId="2" borderId="45" xfId="0" applyNumberFormat="1" applyFont="1" applyFill="1" applyBorder="1" applyAlignment="1" applyProtection="1">
      <alignment horizontal="right"/>
      <protection locked="0"/>
    </xf>
    <xf numFmtId="171" fontId="16" fillId="2" borderId="46" xfId="0" applyNumberFormat="1" applyFont="1" applyFill="1" applyBorder="1" applyAlignment="1" applyProtection="1">
      <alignment horizontal="right"/>
      <protection locked="0"/>
    </xf>
    <xf numFmtId="171" fontId="16" fillId="2" borderId="47" xfId="0" applyNumberFormat="1" applyFont="1" applyFill="1" applyBorder="1" applyAlignment="1" applyProtection="1">
      <alignment horizontal="right"/>
      <protection locked="0"/>
    </xf>
    <xf numFmtId="171" fontId="16" fillId="0" borderId="42" xfId="0" applyNumberFormat="1" applyFont="1" applyBorder="1" applyAlignment="1" applyProtection="1">
      <alignment horizontal="right" vertical="center"/>
      <protection locked="0"/>
    </xf>
    <xf numFmtId="171" fontId="16" fillId="0" borderId="43" xfId="0" applyNumberFormat="1" applyFont="1" applyBorder="1" applyAlignment="1">
      <alignment vertical="center"/>
    </xf>
    <xf numFmtId="170" fontId="16" fillId="0" borderId="53" xfId="0" applyNumberFormat="1" applyFont="1" applyBorder="1"/>
    <xf numFmtId="170" fontId="16" fillId="0" borderId="32" xfId="0" applyNumberFormat="1" applyFont="1" applyBorder="1" applyProtection="1">
      <protection locked="0"/>
    </xf>
    <xf numFmtId="170" fontId="16" fillId="0" borderId="32" xfId="0" applyNumberFormat="1" applyFont="1" applyBorder="1"/>
    <xf numFmtId="170" fontId="16" fillId="0" borderId="33" xfId="0" applyNumberFormat="1" applyFont="1" applyBorder="1" applyProtection="1">
      <protection locked="0"/>
    </xf>
    <xf numFmtId="170" fontId="16" fillId="0" borderId="20" xfId="0" applyNumberFormat="1" applyFont="1" applyBorder="1"/>
    <xf numFmtId="170" fontId="16" fillId="0" borderId="1" xfId="0" applyNumberFormat="1" applyFont="1" applyBorder="1"/>
    <xf numFmtId="170" fontId="16" fillId="2" borderId="50" xfId="0" applyNumberFormat="1" applyFont="1" applyFill="1" applyBorder="1"/>
    <xf numFmtId="170" fontId="16" fillId="2" borderId="48" xfId="0" applyNumberFormat="1" applyFont="1" applyFill="1" applyBorder="1"/>
    <xf numFmtId="170" fontId="16" fillId="2" borderId="51" xfId="0" applyNumberFormat="1" applyFont="1" applyFill="1" applyBorder="1"/>
    <xf numFmtId="170" fontId="16" fillId="0" borderId="54" xfId="0" applyNumberFormat="1" applyFont="1" applyBorder="1"/>
    <xf numFmtId="170" fontId="16" fillId="0" borderId="35" xfId="0" applyNumberFormat="1" applyFont="1" applyBorder="1"/>
    <xf numFmtId="1" fontId="13" fillId="0" borderId="13" xfId="0" applyNumberFormat="1" applyFont="1" applyBorder="1" applyAlignment="1">
      <alignment horizontal="center" vertical="center" wrapText="1"/>
    </xf>
    <xf numFmtId="0" fontId="13" fillId="0" borderId="14" xfId="0" applyFont="1" applyBorder="1" applyAlignment="1">
      <alignment horizontal="center" vertical="center"/>
    </xf>
    <xf numFmtId="0" fontId="13" fillId="0" borderId="40" xfId="0" applyFont="1" applyBorder="1" applyAlignment="1">
      <alignment vertical="center"/>
    </xf>
    <xf numFmtId="0" fontId="13" fillId="0" borderId="30" xfId="0" applyFont="1" applyBorder="1" applyAlignment="1">
      <alignment horizontal="center" vertical="center" wrapText="1"/>
    </xf>
    <xf numFmtId="0" fontId="13" fillId="0" borderId="21" xfId="0" applyFont="1" applyBorder="1" applyAlignment="1">
      <alignment horizontal="center" vertical="center" wrapText="1"/>
    </xf>
    <xf numFmtId="0" fontId="13" fillId="0" borderId="57" xfId="0" applyFont="1" applyBorder="1" applyAlignment="1">
      <alignment horizontal="center" vertical="center" wrapText="1"/>
    </xf>
    <xf numFmtId="169" fontId="16" fillId="0" borderId="58" xfId="0" applyNumberFormat="1" applyFont="1" applyBorder="1" applyAlignment="1">
      <alignment horizontal="right" vertical="center"/>
    </xf>
    <xf numFmtId="0" fontId="13" fillId="0" borderId="16" xfId="0" applyFont="1" applyBorder="1" applyAlignment="1">
      <alignment horizontal="center" vertical="center" wrapText="1"/>
    </xf>
    <xf numFmtId="170" fontId="16" fillId="0" borderId="8" xfId="0" applyNumberFormat="1" applyFont="1" applyBorder="1" applyAlignment="1" applyProtection="1">
      <alignment horizontal="right"/>
      <protection locked="0"/>
    </xf>
    <xf numFmtId="171" fontId="16" fillId="0" borderId="57" xfId="0" applyNumberFormat="1" applyFont="1" applyBorder="1" applyAlignment="1">
      <alignment horizontal="right" vertical="center"/>
    </xf>
    <xf numFmtId="170" fontId="16" fillId="0" borderId="59" xfId="0" applyNumberFormat="1" applyFont="1" applyBorder="1" applyAlignment="1" applyProtection="1">
      <alignment horizontal="right"/>
      <protection locked="0"/>
    </xf>
    <xf numFmtId="170" fontId="16" fillId="0" borderId="1" xfId="0" applyNumberFormat="1" applyFont="1" applyBorder="1" applyAlignment="1" applyProtection="1">
      <alignment horizontal="right"/>
      <protection locked="0"/>
    </xf>
    <xf numFmtId="170" fontId="16" fillId="0" borderId="9" xfId="0" applyNumberFormat="1" applyFont="1" applyBorder="1" applyAlignment="1" applyProtection="1">
      <alignment horizontal="right"/>
      <protection locked="0"/>
    </xf>
    <xf numFmtId="171" fontId="16" fillId="0" borderId="15" xfId="0" applyNumberFormat="1" applyFont="1" applyBorder="1" applyAlignment="1">
      <alignment horizontal="right"/>
    </xf>
    <xf numFmtId="171" fontId="16" fillId="0" borderId="29" xfId="0" applyNumberFormat="1" applyFont="1" applyBorder="1" applyAlignment="1">
      <alignment horizontal="right" vertical="center"/>
    </xf>
    <xf numFmtId="171" fontId="16" fillId="0" borderId="33" xfId="0" applyNumberFormat="1" applyFont="1" applyBorder="1" applyAlignment="1">
      <alignment horizontal="right" vertical="center"/>
    </xf>
    <xf numFmtId="167" fontId="16" fillId="2" borderId="49" xfId="0" applyNumberFormat="1" applyFont="1" applyFill="1" applyBorder="1" applyAlignment="1">
      <alignment horizontal="center"/>
    </xf>
    <xf numFmtId="166" fontId="16" fillId="2" borderId="52" xfId="0" applyNumberFormat="1" applyFont="1" applyFill="1" applyBorder="1" applyAlignment="1">
      <alignment horizontal="center"/>
    </xf>
    <xf numFmtId="167" fontId="16" fillId="2" borderId="52" xfId="0" applyNumberFormat="1" applyFont="1" applyFill="1" applyBorder="1" applyAlignment="1">
      <alignment horizontal="center"/>
    </xf>
    <xf numFmtId="171" fontId="16" fillId="0" borderId="40" xfId="0" applyNumberFormat="1" applyFont="1" applyBorder="1" applyAlignment="1">
      <alignment horizontal="right"/>
    </xf>
    <xf numFmtId="171" fontId="16" fillId="0" borderId="21" xfId="0" applyNumberFormat="1" applyFont="1" applyBorder="1" applyAlignment="1" applyProtection="1">
      <alignment vertical="center"/>
      <protection locked="0"/>
    </xf>
    <xf numFmtId="171" fontId="16" fillId="0" borderId="22" xfId="0" applyNumberFormat="1" applyFont="1" applyBorder="1" applyAlignment="1" applyProtection="1">
      <alignment vertical="center"/>
      <protection locked="0"/>
    </xf>
    <xf numFmtId="171" fontId="16" fillId="0" borderId="57" xfId="0" applyNumberFormat="1" applyFont="1" applyBorder="1" applyAlignment="1" applyProtection="1">
      <alignment vertical="center"/>
      <protection locked="0"/>
    </xf>
    <xf numFmtId="171" fontId="16" fillId="0" borderId="54" xfId="0" applyNumberFormat="1" applyFont="1" applyBorder="1" applyAlignment="1" applyProtection="1">
      <alignment vertical="center"/>
      <protection locked="0"/>
    </xf>
    <xf numFmtId="171" fontId="16" fillId="0" borderId="35" xfId="0" applyNumberFormat="1" applyFont="1" applyBorder="1" applyAlignment="1" applyProtection="1">
      <alignment vertical="center"/>
      <protection locked="0"/>
    </xf>
    <xf numFmtId="171" fontId="16" fillId="0" borderId="36" xfId="0" applyNumberFormat="1" applyFont="1" applyBorder="1" applyAlignment="1" applyProtection="1">
      <alignment vertical="center"/>
      <protection locked="0"/>
    </xf>
    <xf numFmtId="171" fontId="16" fillId="0" borderId="34" xfId="0" applyNumberFormat="1" applyFont="1" applyBorder="1" applyAlignment="1" applyProtection="1">
      <alignment vertical="center"/>
      <protection locked="0"/>
    </xf>
    <xf numFmtId="0" fontId="13" fillId="0" borderId="0" xfId="0" applyFont="1" applyAlignment="1">
      <alignment horizontal="center"/>
    </xf>
    <xf numFmtId="0" fontId="17" fillId="0" borderId="0" xfId="0" applyFont="1" applyAlignment="1">
      <alignment vertical="center"/>
    </xf>
    <xf numFmtId="168" fontId="12" fillId="0" borderId="0" xfId="0" applyNumberFormat="1" applyFont="1" applyAlignment="1">
      <alignment vertical="center"/>
    </xf>
    <xf numFmtId="168" fontId="20" fillId="0" borderId="0" xfId="0" applyNumberFormat="1" applyFont="1" applyAlignment="1">
      <alignment vertical="center"/>
    </xf>
    <xf numFmtId="164" fontId="21" fillId="0" borderId="0" xfId="0" applyNumberFormat="1" applyFont="1" applyAlignment="1">
      <alignment vertical="center"/>
    </xf>
    <xf numFmtId="0" fontId="12" fillId="0" borderId="0" xfId="0" applyFont="1" applyAlignment="1">
      <alignment vertical="center"/>
    </xf>
    <xf numFmtId="0" fontId="13" fillId="0" borderId="17" xfId="0" applyFont="1" applyBorder="1" applyAlignment="1">
      <alignment horizontal="center" vertical="center" wrapText="1"/>
    </xf>
    <xf numFmtId="0" fontId="21" fillId="0" borderId="0" xfId="0" applyFont="1" applyAlignment="1">
      <alignment vertical="center"/>
    </xf>
    <xf numFmtId="0" fontId="21" fillId="0" borderId="0" xfId="0" applyFont="1" applyAlignment="1">
      <alignment horizontal="center"/>
    </xf>
    <xf numFmtId="0" fontId="13" fillId="0" borderId="60" xfId="0" applyFont="1" applyBorder="1" applyAlignment="1">
      <alignment horizontal="left" vertical="center"/>
    </xf>
    <xf numFmtId="0" fontId="13" fillId="0" borderId="53" xfId="0" applyFont="1" applyBorder="1" applyAlignment="1">
      <alignment horizontal="left" vertical="center"/>
    </xf>
    <xf numFmtId="0" fontId="13" fillId="0" borderId="20" xfId="0" applyFont="1" applyBorder="1" applyAlignment="1">
      <alignment horizontal="left" vertical="center"/>
    </xf>
    <xf numFmtId="0" fontId="13" fillId="0" borderId="54" xfId="0" applyFont="1" applyBorder="1" applyAlignment="1">
      <alignment horizontal="left" vertical="center"/>
    </xf>
    <xf numFmtId="3" fontId="16" fillId="0" borderId="53" xfId="0" applyNumberFormat="1" applyFont="1" applyBorder="1" applyAlignment="1" applyProtection="1">
      <alignment horizontal="center"/>
      <protection locked="0"/>
    </xf>
    <xf numFmtId="3" fontId="16" fillId="0" borderId="20" xfId="0" applyNumberFormat="1" applyFont="1" applyBorder="1" applyAlignment="1" applyProtection="1">
      <alignment horizontal="center"/>
      <protection locked="0"/>
    </xf>
    <xf numFmtId="3" fontId="16" fillId="0" borderId="42" xfId="0" applyNumberFormat="1" applyFont="1" applyBorder="1" applyAlignment="1" applyProtection="1">
      <alignment horizontal="center"/>
      <protection locked="0"/>
    </xf>
    <xf numFmtId="3" fontId="16" fillId="0" borderId="1" xfId="0" applyNumberFormat="1" applyFont="1" applyBorder="1" applyAlignment="1" applyProtection="1">
      <alignment horizontal="center"/>
      <protection locked="0"/>
    </xf>
    <xf numFmtId="3" fontId="16" fillId="0" borderId="8" xfId="0" applyNumberFormat="1" applyFont="1" applyBorder="1" applyAlignment="1" applyProtection="1">
      <alignment horizontal="center"/>
      <protection locked="0"/>
    </xf>
    <xf numFmtId="3" fontId="16" fillId="0" borderId="60" xfId="0" applyNumberFormat="1" applyFont="1" applyBorder="1" applyAlignment="1" applyProtection="1">
      <alignment horizontal="center"/>
      <protection locked="0"/>
    </xf>
    <xf numFmtId="3" fontId="16" fillId="0" borderId="61" xfId="0" applyNumberFormat="1" applyFont="1" applyBorder="1" applyAlignment="1" applyProtection="1">
      <alignment horizontal="center"/>
      <protection locked="0"/>
    </xf>
    <xf numFmtId="3" fontId="16" fillId="0" borderId="9" xfId="0" applyNumberFormat="1" applyFont="1" applyBorder="1" applyAlignment="1" applyProtection="1">
      <alignment horizontal="center"/>
      <protection locked="0"/>
    </xf>
    <xf numFmtId="3" fontId="16" fillId="0" borderId="59" xfId="0" applyNumberFormat="1" applyFont="1" applyBorder="1" applyAlignment="1" applyProtection="1">
      <alignment horizontal="center"/>
      <protection locked="0"/>
    </xf>
    <xf numFmtId="3" fontId="16" fillId="0" borderId="54" xfId="0" applyNumberFormat="1" applyFont="1" applyBorder="1" applyAlignment="1" applyProtection="1">
      <alignment horizontal="center"/>
      <protection locked="0"/>
    </xf>
    <xf numFmtId="3" fontId="16" fillId="0" borderId="43" xfId="0" applyNumberFormat="1" applyFont="1" applyBorder="1" applyAlignment="1" applyProtection="1">
      <alignment horizontal="center"/>
      <protection locked="0"/>
    </xf>
    <xf numFmtId="3" fontId="16" fillId="0" borderId="35" xfId="0" applyNumberFormat="1" applyFont="1" applyBorder="1" applyAlignment="1" applyProtection="1">
      <alignment horizontal="center"/>
      <protection locked="0"/>
    </xf>
    <xf numFmtId="3" fontId="16" fillId="0" borderId="36" xfId="0" applyNumberFormat="1" applyFont="1" applyBorder="1" applyAlignment="1" applyProtection="1">
      <alignment horizontal="center"/>
      <protection locked="0"/>
    </xf>
    <xf numFmtId="168" fontId="16" fillId="0" borderId="57" xfId="0" applyNumberFormat="1" applyFont="1" applyBorder="1" applyAlignment="1">
      <alignment horizontal="center" vertical="center"/>
    </xf>
    <xf numFmtId="168" fontId="16" fillId="0" borderId="58" xfId="0" applyNumberFormat="1" applyFont="1" applyBorder="1" applyAlignment="1">
      <alignment horizontal="center" vertical="center"/>
    </xf>
    <xf numFmtId="0" fontId="13" fillId="0" borderId="40" xfId="0" applyFont="1" applyBorder="1" applyAlignment="1">
      <alignment horizontal="center" vertical="center" wrapText="1"/>
    </xf>
    <xf numFmtId="165" fontId="16" fillId="0" borderId="62" xfId="0" applyNumberFormat="1" applyFont="1" applyBorder="1" applyAlignment="1">
      <alignment horizontal="center" vertical="center"/>
    </xf>
    <xf numFmtId="165" fontId="16" fillId="0" borderId="63" xfId="0" applyNumberFormat="1" applyFont="1" applyBorder="1" applyAlignment="1">
      <alignment horizontal="center" vertical="center"/>
    </xf>
    <xf numFmtId="168" fontId="16" fillId="0" borderId="16" xfId="0" applyNumberFormat="1" applyFont="1" applyBorder="1" applyAlignment="1">
      <alignment horizontal="center" vertical="center"/>
    </xf>
    <xf numFmtId="168" fontId="16" fillId="2" borderId="56" xfId="0" applyNumberFormat="1" applyFont="1" applyFill="1" applyBorder="1" applyAlignment="1">
      <alignment horizontal="center"/>
    </xf>
    <xf numFmtId="168" fontId="16" fillId="2" borderId="33" xfId="0" applyNumberFormat="1" applyFont="1" applyFill="1" applyBorder="1" applyAlignment="1">
      <alignment horizontal="center"/>
    </xf>
    <xf numFmtId="168" fontId="16" fillId="2" borderId="42" xfId="0" applyNumberFormat="1" applyFont="1" applyFill="1" applyBorder="1" applyAlignment="1">
      <alignment horizontal="center"/>
    </xf>
    <xf numFmtId="168" fontId="16" fillId="2" borderId="1" xfId="0" applyNumberFormat="1" applyFont="1" applyFill="1" applyBorder="1" applyAlignment="1">
      <alignment horizontal="center"/>
    </xf>
    <xf numFmtId="168" fontId="16" fillId="2" borderId="8" xfId="0" applyNumberFormat="1" applyFont="1" applyFill="1" applyBorder="1" applyAlignment="1">
      <alignment horizontal="center"/>
    </xf>
    <xf numFmtId="168" fontId="16" fillId="2" borderId="20" xfId="0" applyNumberFormat="1" applyFont="1" applyFill="1" applyBorder="1" applyAlignment="1">
      <alignment horizontal="center"/>
    </xf>
    <xf numFmtId="168" fontId="16" fillId="0" borderId="31" xfId="0" applyNumberFormat="1" applyFont="1" applyBorder="1" applyAlignment="1">
      <alignment horizontal="center" vertical="center"/>
    </xf>
    <xf numFmtId="168" fontId="16" fillId="0" borderId="33" xfId="0" applyNumberFormat="1" applyFont="1" applyBorder="1" applyAlignment="1">
      <alignment horizontal="center" vertical="center"/>
    </xf>
    <xf numFmtId="168" fontId="16" fillId="0" borderId="21" xfId="0" applyNumberFormat="1" applyFont="1" applyBorder="1" applyAlignment="1">
      <alignment horizontal="center" vertical="center"/>
    </xf>
    <xf numFmtId="0" fontId="13" fillId="0" borderId="29" xfId="0" applyFont="1" applyBorder="1" applyAlignment="1">
      <alignment horizontal="center" vertical="center"/>
    </xf>
    <xf numFmtId="0" fontId="13" fillId="0" borderId="11" xfId="0" applyFont="1" applyBorder="1" applyAlignment="1">
      <alignment horizontal="centerContinuous" vertical="center"/>
    </xf>
    <xf numFmtId="0" fontId="13" fillId="0" borderId="64" xfId="0" applyFont="1" applyBorder="1" applyAlignment="1">
      <alignment horizontal="center" vertical="center" wrapText="1"/>
    </xf>
    <xf numFmtId="170" fontId="16" fillId="2" borderId="56" xfId="0" applyNumberFormat="1" applyFont="1" applyFill="1" applyBorder="1" applyAlignment="1">
      <alignment horizontal="center"/>
    </xf>
    <xf numFmtId="170" fontId="16" fillId="2" borderId="33" xfId="0" applyNumberFormat="1" applyFont="1" applyFill="1" applyBorder="1" applyAlignment="1">
      <alignment horizontal="center"/>
    </xf>
    <xf numFmtId="170" fontId="16" fillId="2" borderId="20" xfId="0" applyNumberFormat="1" applyFont="1" applyFill="1" applyBorder="1" applyAlignment="1">
      <alignment horizontal="center"/>
    </xf>
    <xf numFmtId="170" fontId="16" fillId="2" borderId="42" xfId="0" applyNumberFormat="1" applyFont="1" applyFill="1" applyBorder="1" applyAlignment="1">
      <alignment horizontal="center"/>
    </xf>
    <xf numFmtId="170" fontId="16" fillId="2" borderId="8" xfId="0" applyNumberFormat="1" applyFont="1" applyFill="1" applyBorder="1" applyAlignment="1">
      <alignment horizontal="center"/>
    </xf>
    <xf numFmtId="0" fontId="21" fillId="0" borderId="65" xfId="0" applyFont="1" applyBorder="1" applyAlignment="1">
      <alignment horizontal="center" vertical="center"/>
    </xf>
    <xf numFmtId="0" fontId="13" fillId="0" borderId="22" xfId="0" applyFont="1" applyBorder="1" applyAlignment="1">
      <alignment horizontal="center" vertical="center" wrapText="1"/>
    </xf>
    <xf numFmtId="0" fontId="13" fillId="0" borderId="58" xfId="0" applyFont="1" applyBorder="1" applyAlignment="1">
      <alignment horizontal="center" vertical="center" wrapText="1"/>
    </xf>
    <xf numFmtId="0" fontId="13" fillId="0" borderId="15" xfId="0" applyFont="1" applyBorder="1" applyAlignment="1">
      <alignment horizontal="center" vertical="center"/>
    </xf>
    <xf numFmtId="169" fontId="16" fillId="0" borderId="53" xfId="0" applyNumberFormat="1" applyFont="1" applyBorder="1" applyAlignment="1">
      <alignment horizontal="right" vertical="center"/>
    </xf>
    <xf numFmtId="165" fontId="16" fillId="0" borderId="33" xfId="0" applyNumberFormat="1" applyFont="1" applyBorder="1" applyAlignment="1">
      <alignment horizontal="right" vertical="center"/>
    </xf>
    <xf numFmtId="169" fontId="16" fillId="0" borderId="20" xfId="0" applyNumberFormat="1" applyFont="1" applyBorder="1" applyAlignment="1">
      <alignment horizontal="right" vertical="center"/>
    </xf>
    <xf numFmtId="165" fontId="16" fillId="0" borderId="8" xfId="0" applyNumberFormat="1" applyFont="1" applyBorder="1" applyAlignment="1">
      <alignment horizontal="right" vertical="center"/>
    </xf>
    <xf numFmtId="169" fontId="16" fillId="0" borderId="21" xfId="0" applyNumberFormat="1" applyFont="1" applyBorder="1" applyAlignment="1">
      <alignment horizontal="right" vertical="center"/>
    </xf>
    <xf numFmtId="165" fontId="16" fillId="0" borderId="57" xfId="0" applyNumberFormat="1" applyFont="1" applyBorder="1" applyAlignment="1">
      <alignment horizontal="right" vertical="center"/>
    </xf>
    <xf numFmtId="171" fontId="16" fillId="0" borderId="17" xfId="0" applyNumberFormat="1" applyFont="1" applyBorder="1" applyAlignment="1">
      <alignment horizontal="center" vertical="center"/>
    </xf>
    <xf numFmtId="171" fontId="16" fillId="0" borderId="39" xfId="0" applyNumberFormat="1" applyFont="1" applyBorder="1" applyAlignment="1">
      <alignment horizontal="center" vertical="center"/>
    </xf>
    <xf numFmtId="171" fontId="16" fillId="0" borderId="53" xfId="0" applyNumberFormat="1" applyFont="1" applyBorder="1" applyAlignment="1">
      <alignment horizontal="center" vertical="center"/>
    </xf>
    <xf numFmtId="171" fontId="16" fillId="0" borderId="33" xfId="0" applyNumberFormat="1" applyFont="1" applyBorder="1" applyAlignment="1">
      <alignment horizontal="center" vertical="center"/>
    </xf>
    <xf numFmtId="171" fontId="16" fillId="0" borderId="55" xfId="0" applyNumberFormat="1" applyFont="1" applyBorder="1" applyAlignment="1">
      <alignment horizontal="center" vertical="center"/>
    </xf>
    <xf numFmtId="165" fontId="16" fillId="0" borderId="54" xfId="0" applyNumberFormat="1" applyFont="1" applyBorder="1" applyAlignment="1">
      <alignment horizontal="center" vertical="center"/>
    </xf>
    <xf numFmtId="165" fontId="16" fillId="0" borderId="43" xfId="0" applyNumberFormat="1" applyFont="1" applyBorder="1" applyAlignment="1">
      <alignment horizontal="center" vertical="center"/>
    </xf>
    <xf numFmtId="165" fontId="16" fillId="2" borderId="66" xfId="0" applyNumberFormat="1" applyFont="1" applyFill="1" applyBorder="1" applyAlignment="1">
      <alignment horizontal="center" vertical="center"/>
    </xf>
    <xf numFmtId="165" fontId="16" fillId="2" borderId="67" xfId="0" applyNumberFormat="1" applyFont="1" applyFill="1" applyBorder="1" applyAlignment="1">
      <alignment horizontal="center" vertical="center"/>
    </xf>
    <xf numFmtId="165" fontId="16" fillId="0" borderId="67" xfId="0" applyNumberFormat="1" applyFont="1" applyBorder="1" applyAlignment="1">
      <alignment horizontal="center" vertical="center"/>
    </xf>
    <xf numFmtId="0" fontId="13" fillId="0" borderId="10" xfId="0" applyFont="1" applyBorder="1" applyAlignment="1">
      <alignment horizontal="centerContinuous" vertical="center" wrapText="1"/>
    </xf>
    <xf numFmtId="0" fontId="13" fillId="0" borderId="12" xfId="0" applyFont="1" applyBorder="1" applyAlignment="1">
      <alignment horizontal="centerContinuous" vertical="center" wrapText="1"/>
    </xf>
    <xf numFmtId="0" fontId="13" fillId="0" borderId="50" xfId="0" applyFont="1" applyBorder="1" applyAlignment="1">
      <alignment horizontal="centerContinuous" vertical="center" wrapText="1"/>
    </xf>
    <xf numFmtId="0" fontId="13" fillId="0" borderId="51" xfId="0" applyFont="1" applyBorder="1" applyAlignment="1">
      <alignment horizontal="centerContinuous" vertical="center" wrapText="1"/>
    </xf>
    <xf numFmtId="0" fontId="13" fillId="0" borderId="66" xfId="0" applyFont="1" applyBorder="1" applyAlignment="1">
      <alignment horizontal="centerContinuous" vertical="center" wrapText="1"/>
    </xf>
    <xf numFmtId="0" fontId="13" fillId="0" borderId="67" xfId="0" applyFont="1" applyBorder="1" applyAlignment="1">
      <alignment horizontal="centerContinuous" vertical="center" wrapText="1"/>
    </xf>
    <xf numFmtId="169" fontId="16" fillId="0" borderId="27" xfId="0" applyNumberFormat="1" applyFont="1" applyBorder="1" applyAlignment="1">
      <alignment horizontal="right" vertical="center"/>
    </xf>
    <xf numFmtId="169" fontId="16" fillId="0" borderId="51" xfId="0" applyNumberFormat="1" applyFont="1" applyBorder="1" applyAlignment="1" applyProtection="1">
      <alignment horizontal="right" vertical="center"/>
      <protection locked="0"/>
    </xf>
    <xf numFmtId="169" fontId="16" fillId="0" borderId="67" xfId="0" applyNumberFormat="1" applyFont="1" applyBorder="1" applyAlignment="1" applyProtection="1">
      <alignment horizontal="right" vertical="center"/>
      <protection locked="0"/>
    </xf>
    <xf numFmtId="169" fontId="16" fillId="0" borderId="54" xfId="0" applyNumberFormat="1" applyFont="1" applyBorder="1" applyAlignment="1">
      <alignment horizontal="right" vertical="center"/>
    </xf>
    <xf numFmtId="166" fontId="16" fillId="0" borderId="8" xfId="0" applyNumberFormat="1" applyFont="1" applyBorder="1" applyAlignment="1">
      <alignment horizontal="center" vertical="center"/>
    </xf>
    <xf numFmtId="167" fontId="16" fillId="0" borderId="8" xfId="0" applyNumberFormat="1" applyFont="1" applyBorder="1" applyAlignment="1">
      <alignment horizontal="center" vertical="center"/>
    </xf>
    <xf numFmtId="166" fontId="16" fillId="0" borderId="36" xfId="0" applyNumberFormat="1" applyFont="1" applyBorder="1" applyAlignment="1">
      <alignment horizontal="center" vertical="center"/>
    </xf>
    <xf numFmtId="167" fontId="16" fillId="0" borderId="36" xfId="0" applyNumberFormat="1" applyFont="1" applyBorder="1" applyAlignment="1">
      <alignment horizontal="center" vertical="center"/>
    </xf>
    <xf numFmtId="0" fontId="20" fillId="0" borderId="0" xfId="0" applyFont="1" applyAlignment="1">
      <alignment horizontal="center" vertical="center"/>
    </xf>
    <xf numFmtId="0" fontId="13" fillId="0" borderId="37" xfId="0" applyFont="1" applyBorder="1" applyAlignment="1">
      <alignment horizontal="centerContinuous" vertical="center"/>
    </xf>
    <xf numFmtId="0" fontId="13" fillId="0" borderId="39" xfId="0" applyFont="1" applyBorder="1" applyAlignment="1">
      <alignment horizontal="centerContinuous" vertical="center"/>
    </xf>
    <xf numFmtId="169" fontId="16" fillId="0" borderId="17" xfId="0" applyNumberFormat="1" applyFont="1" applyBorder="1" applyAlignment="1">
      <alignment horizontal="center" vertical="center"/>
    </xf>
    <xf numFmtId="165" fontId="16" fillId="0" borderId="19" xfId="0" applyNumberFormat="1" applyFont="1" applyBorder="1" applyAlignment="1">
      <alignment horizontal="center" vertical="center"/>
    </xf>
    <xf numFmtId="169" fontId="16" fillId="0" borderId="60" xfId="0" applyNumberFormat="1" applyFont="1" applyBorder="1" applyAlignment="1">
      <alignment horizontal="center" vertical="center"/>
    </xf>
    <xf numFmtId="165" fontId="16" fillId="0" borderId="59" xfId="0" applyNumberFormat="1" applyFont="1" applyBorder="1" applyAlignment="1">
      <alignment horizontal="center" vertical="center"/>
    </xf>
    <xf numFmtId="169" fontId="16" fillId="0" borderId="4" xfId="0" applyNumberFormat="1" applyFont="1" applyBorder="1" applyAlignment="1">
      <alignment horizontal="center" vertical="center"/>
    </xf>
    <xf numFmtId="0" fontId="16" fillId="0" borderId="3" xfId="0" applyFont="1" applyBorder="1" applyAlignment="1">
      <alignment horizontal="center" vertical="center"/>
    </xf>
    <xf numFmtId="169" fontId="16" fillId="0" borderId="68" xfId="0" applyNumberFormat="1" applyFont="1" applyBorder="1" applyAlignment="1">
      <alignment horizontal="center" vertical="center"/>
    </xf>
    <xf numFmtId="169" fontId="16" fillId="0" borderId="54" xfId="0" applyNumberFormat="1" applyFont="1" applyBorder="1" applyAlignment="1">
      <alignment horizontal="center" vertical="center"/>
    </xf>
    <xf numFmtId="165" fontId="16" fillId="0" borderId="36" xfId="0" applyNumberFormat="1" applyFont="1" applyBorder="1" applyAlignment="1">
      <alignment horizontal="center" vertical="center"/>
    </xf>
    <xf numFmtId="169" fontId="16" fillId="0" borderId="21" xfId="0" applyNumberFormat="1" applyFont="1" applyBorder="1" applyAlignment="1">
      <alignment horizontal="center" vertical="center"/>
    </xf>
    <xf numFmtId="165" fontId="16" fillId="0" borderId="57" xfId="0" applyNumberFormat="1" applyFont="1" applyBorder="1" applyAlignment="1">
      <alignment horizontal="center" vertical="center"/>
    </xf>
    <xf numFmtId="0" fontId="13" fillId="0" borderId="25" xfId="0" applyFont="1" applyBorder="1" applyAlignment="1">
      <alignment horizontal="center" vertical="center" wrapText="1"/>
    </xf>
    <xf numFmtId="169" fontId="16" fillId="0" borderId="68" xfId="0" applyNumberFormat="1" applyFont="1" applyBorder="1" applyAlignment="1">
      <alignment horizontal="center"/>
    </xf>
    <xf numFmtId="165" fontId="16" fillId="0" borderId="62" xfId="0" applyNumberFormat="1" applyFont="1" applyBorder="1" applyAlignment="1">
      <alignment horizontal="center"/>
    </xf>
    <xf numFmtId="0" fontId="0" fillId="3" borderId="0" xfId="0" applyFill="1"/>
    <xf numFmtId="0" fontId="17" fillId="0" borderId="0" xfId="0" applyFont="1" applyAlignment="1">
      <alignment horizontal="center"/>
    </xf>
    <xf numFmtId="171" fontId="16" fillId="0" borderId="20" xfId="0" applyNumberFormat="1" applyFont="1" applyBorder="1" applyAlignment="1" applyProtection="1">
      <alignment vertical="center"/>
      <protection locked="0"/>
    </xf>
    <xf numFmtId="171" fontId="16" fillId="0" borderId="1" xfId="0" applyNumberFormat="1" applyFont="1" applyBorder="1" applyAlignment="1" applyProtection="1">
      <alignment vertical="center"/>
      <protection locked="0"/>
    </xf>
    <xf numFmtId="0" fontId="12" fillId="0" borderId="5" xfId="0" applyFont="1" applyBorder="1" applyProtection="1">
      <protection locked="0"/>
    </xf>
    <xf numFmtId="0" fontId="13" fillId="0" borderId="0" xfId="0" applyFont="1" applyAlignment="1">
      <alignment horizontal="left" vertical="center"/>
    </xf>
    <xf numFmtId="165" fontId="16" fillId="0" borderId="0" xfId="0" applyNumberFormat="1" applyFont="1" applyAlignment="1">
      <alignment horizontal="left" vertical="center"/>
    </xf>
    <xf numFmtId="0" fontId="12" fillId="0" borderId="0" xfId="0" applyFont="1" applyAlignment="1">
      <alignment horizontal="left" vertical="center"/>
    </xf>
    <xf numFmtId="0" fontId="13" fillId="0" borderId="25" xfId="0" applyFont="1" applyBorder="1" applyAlignment="1">
      <alignment horizontal="center" vertical="top" wrapText="1"/>
    </xf>
    <xf numFmtId="0" fontId="12" fillId="0" borderId="0" xfId="0" applyFont="1" applyProtection="1">
      <protection locked="0"/>
    </xf>
    <xf numFmtId="0" fontId="5" fillId="0" borderId="0" xfId="0" applyFont="1" applyProtection="1">
      <protection locked="0"/>
    </xf>
    <xf numFmtId="0" fontId="12" fillId="0" borderId="48" xfId="0" applyFont="1" applyBorder="1" applyProtection="1">
      <protection locked="0"/>
    </xf>
    <xf numFmtId="49" fontId="16" fillId="0" borderId="5" xfId="0" applyNumberFormat="1" applyFont="1" applyBorder="1" applyAlignment="1" applyProtection="1">
      <alignment horizontal="center"/>
      <protection locked="0"/>
    </xf>
    <xf numFmtId="0" fontId="13" fillId="0" borderId="63" xfId="0" applyFont="1" applyBorder="1" applyAlignment="1">
      <alignment horizontal="center"/>
    </xf>
    <xf numFmtId="170" fontId="16" fillId="0" borderId="53" xfId="0" applyNumberFormat="1" applyFont="1" applyBorder="1" applyProtection="1">
      <protection locked="0"/>
    </xf>
    <xf numFmtId="171" fontId="16" fillId="0" borderId="29" xfId="0" applyNumberFormat="1" applyFont="1" applyBorder="1"/>
    <xf numFmtId="171" fontId="16" fillId="0" borderId="41" xfId="0" applyNumberFormat="1" applyFont="1" applyBorder="1" applyAlignment="1">
      <alignment horizontal="right" vertical="center"/>
    </xf>
    <xf numFmtId="171" fontId="16" fillId="0" borderId="15" xfId="0" applyNumberFormat="1" applyFont="1" applyBorder="1" applyAlignment="1">
      <alignment vertical="center"/>
    </xf>
    <xf numFmtId="168" fontId="13" fillId="0" borderId="25" xfId="0" applyNumberFormat="1" applyFont="1" applyBorder="1" applyAlignment="1">
      <alignment horizontal="center" wrapText="1"/>
    </xf>
    <xf numFmtId="171" fontId="16" fillId="2" borderId="63" xfId="0" applyNumberFormat="1" applyFont="1" applyFill="1" applyBorder="1" applyAlignment="1">
      <alignment horizontal="right"/>
    </xf>
    <xf numFmtId="0" fontId="21" fillId="0" borderId="25" xfId="0" applyFont="1" applyBorder="1" applyAlignment="1">
      <alignment horizontal="center" vertical="center" wrapText="1"/>
    </xf>
    <xf numFmtId="171" fontId="16" fillId="2" borderId="69" xfId="0" applyNumberFormat="1" applyFont="1" applyFill="1" applyBorder="1" applyAlignment="1">
      <alignment horizontal="right" vertical="center"/>
    </xf>
    <xf numFmtId="171" fontId="16" fillId="2" borderId="0" xfId="0" applyNumberFormat="1" applyFont="1" applyFill="1" applyAlignment="1">
      <alignment horizontal="right" vertical="center"/>
    </xf>
    <xf numFmtId="168" fontId="12" fillId="2" borderId="50" xfId="0" applyNumberFormat="1" applyFont="1" applyFill="1" applyBorder="1" applyAlignment="1">
      <alignment horizontal="center"/>
    </xf>
    <xf numFmtId="0" fontId="13" fillId="0" borderId="0" xfId="0" applyFont="1" applyAlignment="1">
      <alignment horizontal="center" vertical="center" wrapText="1"/>
    </xf>
    <xf numFmtId="165" fontId="16" fillId="0" borderId="0" xfId="0" applyNumberFormat="1" applyFont="1" applyAlignment="1">
      <alignment horizontal="right" vertical="center"/>
    </xf>
    <xf numFmtId="170" fontId="16" fillId="0" borderId="53" xfId="0" applyNumberFormat="1" applyFont="1" applyBorder="1" applyAlignment="1">
      <alignment horizontal="center"/>
    </xf>
    <xf numFmtId="170" fontId="16" fillId="0" borderId="20" xfId="0" applyNumberFormat="1" applyFont="1" applyBorder="1" applyAlignment="1">
      <alignment horizontal="center"/>
    </xf>
    <xf numFmtId="170" fontId="16" fillId="0" borderId="42" xfId="0" applyNumberFormat="1" applyFont="1" applyBorder="1" applyAlignment="1">
      <alignment horizontal="center"/>
    </xf>
    <xf numFmtId="170" fontId="16" fillId="0" borderId="8" xfId="0" applyNumberFormat="1" applyFont="1" applyBorder="1" applyAlignment="1">
      <alignment horizontal="center"/>
    </xf>
    <xf numFmtId="170" fontId="16" fillId="0" borderId="54" xfId="0" applyNumberFormat="1" applyFont="1" applyBorder="1" applyAlignment="1">
      <alignment horizontal="center"/>
    </xf>
    <xf numFmtId="170" fontId="16" fillId="0" borderId="43" xfId="0" applyNumberFormat="1" applyFont="1" applyBorder="1" applyAlignment="1">
      <alignment horizontal="center"/>
    </xf>
    <xf numFmtId="170" fontId="16" fillId="0" borderId="60" xfId="0" applyNumberFormat="1" applyFont="1" applyBorder="1" applyAlignment="1">
      <alignment horizontal="center"/>
    </xf>
    <xf numFmtId="170" fontId="16" fillId="0" borderId="59" xfId="0" applyNumberFormat="1" applyFont="1" applyBorder="1" applyAlignment="1">
      <alignment horizontal="center"/>
    </xf>
    <xf numFmtId="171" fontId="16" fillId="2" borderId="70" xfId="0" applyNumberFormat="1" applyFont="1" applyFill="1" applyBorder="1" applyAlignment="1">
      <alignment horizontal="right" vertical="center"/>
    </xf>
    <xf numFmtId="171" fontId="16" fillId="0" borderId="8" xfId="0" applyNumberFormat="1" applyFont="1" applyBorder="1" applyAlignment="1" applyProtection="1">
      <alignment vertical="center"/>
      <protection locked="0"/>
    </xf>
    <xf numFmtId="171" fontId="16" fillId="2" borderId="48" xfId="0" applyNumberFormat="1" applyFont="1" applyFill="1" applyBorder="1"/>
    <xf numFmtId="171" fontId="16" fillId="2" borderId="52" xfId="0" applyNumberFormat="1" applyFont="1" applyFill="1" applyBorder="1"/>
    <xf numFmtId="0" fontId="21" fillId="0" borderId="0" xfId="0" applyFont="1" applyAlignment="1">
      <alignment horizontal="right"/>
    </xf>
    <xf numFmtId="166" fontId="16" fillId="0" borderId="0" xfId="0" applyNumberFormat="1" applyFont="1" applyAlignment="1">
      <alignment horizontal="center" vertical="center"/>
    </xf>
    <xf numFmtId="0" fontId="12" fillId="0" borderId="0" xfId="0" applyFont="1" applyAlignment="1">
      <alignment horizontal="right" vertical="top"/>
    </xf>
    <xf numFmtId="0" fontId="21" fillId="0" borderId="0" xfId="0" applyFont="1"/>
    <xf numFmtId="0" fontId="21" fillId="0" borderId="0" xfId="0" applyFont="1" applyAlignment="1">
      <alignment vertical="top"/>
    </xf>
    <xf numFmtId="0" fontId="20" fillId="0" borderId="0" xfId="0" applyFont="1" applyAlignment="1">
      <alignment horizontal="right" vertical="top"/>
    </xf>
    <xf numFmtId="0" fontId="21" fillId="0" borderId="21"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57" xfId="0" applyFont="1" applyBorder="1" applyAlignment="1">
      <alignment horizontal="center" vertical="center" wrapText="1"/>
    </xf>
    <xf numFmtId="167" fontId="16" fillId="0" borderId="53" xfId="0" applyNumberFormat="1" applyFont="1" applyBorder="1" applyAlignment="1" applyProtection="1">
      <alignment horizontal="center" vertical="center" wrapText="1"/>
      <protection locked="0"/>
    </xf>
    <xf numFmtId="167" fontId="16" fillId="0" borderId="32" xfId="0" applyNumberFormat="1" applyFont="1" applyBorder="1" applyAlignment="1" applyProtection="1">
      <alignment horizontal="center" vertical="center" wrapText="1"/>
      <protection locked="0"/>
    </xf>
    <xf numFmtId="167" fontId="16" fillId="0" borderId="33" xfId="0" applyNumberFormat="1" applyFont="1" applyBorder="1" applyAlignment="1" applyProtection="1">
      <alignment horizontal="center" vertical="center" wrapText="1"/>
      <protection locked="0"/>
    </xf>
    <xf numFmtId="167" fontId="16" fillId="0" borderId="20" xfId="0" applyNumberFormat="1" applyFont="1" applyBorder="1" applyAlignment="1" applyProtection="1">
      <alignment horizontal="center"/>
      <protection locked="0"/>
    </xf>
    <xf numFmtId="167" fontId="16" fillId="0" borderId="8" xfId="0" applyNumberFormat="1" applyFont="1" applyBorder="1" applyAlignment="1" applyProtection="1">
      <alignment horizontal="center"/>
      <protection locked="0"/>
    </xf>
    <xf numFmtId="167" fontId="16" fillId="2" borderId="20" xfId="0" applyNumberFormat="1" applyFont="1" applyFill="1" applyBorder="1" applyAlignment="1">
      <alignment horizontal="center"/>
    </xf>
    <xf numFmtId="167" fontId="16" fillId="2" borderId="1" xfId="0" applyNumberFormat="1" applyFont="1" applyFill="1" applyBorder="1" applyAlignment="1">
      <alignment horizontal="center"/>
    </xf>
    <xf numFmtId="167" fontId="16" fillId="2" borderId="8" xfId="0" applyNumberFormat="1" applyFont="1" applyFill="1" applyBorder="1" applyAlignment="1">
      <alignment horizontal="center"/>
    </xf>
    <xf numFmtId="167" fontId="16" fillId="0" borderId="60" xfId="0" applyNumberFormat="1" applyFont="1" applyBorder="1" applyAlignment="1" applyProtection="1">
      <alignment horizontal="center"/>
      <protection locked="0"/>
    </xf>
    <xf numFmtId="167" fontId="16" fillId="0" borderId="59" xfId="0" applyNumberFormat="1" applyFont="1" applyBorder="1" applyAlignment="1" applyProtection="1">
      <alignment horizontal="center"/>
      <protection locked="0"/>
    </xf>
    <xf numFmtId="167" fontId="16" fillId="0" borderId="21" xfId="0" applyNumberFormat="1" applyFont="1" applyBorder="1" applyAlignment="1">
      <alignment horizontal="center" vertical="center"/>
    </xf>
    <xf numFmtId="167" fontId="16" fillId="0" borderId="57" xfId="0" applyNumberFormat="1" applyFont="1" applyBorder="1" applyAlignment="1">
      <alignment horizontal="center" vertical="center"/>
    </xf>
    <xf numFmtId="0" fontId="24" fillId="0" borderId="0" xfId="0" applyFont="1" applyAlignment="1" applyProtection="1">
      <alignment horizontal="left"/>
      <protection locked="0"/>
    </xf>
    <xf numFmtId="0" fontId="0" fillId="0" borderId="0" xfId="0" applyAlignment="1">
      <alignment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21" fillId="4" borderId="4" xfId="0" applyFont="1" applyFill="1" applyBorder="1" applyAlignment="1">
      <alignment horizontal="center" vertical="center" wrapText="1"/>
    </xf>
    <xf numFmtId="0" fontId="21" fillId="4" borderId="2" xfId="0" applyFont="1" applyFill="1" applyBorder="1" applyAlignment="1">
      <alignment horizontal="center" vertical="center" wrapText="1"/>
    </xf>
    <xf numFmtId="0" fontId="21" fillId="5" borderId="2" xfId="0" applyFont="1" applyFill="1" applyBorder="1" applyAlignment="1">
      <alignment horizontal="center" vertical="center" wrapText="1"/>
    </xf>
    <xf numFmtId="171" fontId="17" fillId="4" borderId="22" xfId="0" applyNumberFormat="1" applyFont="1" applyFill="1" applyBorder="1" applyAlignment="1" applyProtection="1">
      <alignment vertical="center"/>
      <protection locked="0"/>
    </xf>
    <xf numFmtId="173" fontId="0" fillId="0" borderId="0" xfId="0" applyNumberFormat="1"/>
    <xf numFmtId="0" fontId="21" fillId="6" borderId="14"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25" xfId="0" applyFont="1" applyFill="1" applyBorder="1" applyAlignment="1">
      <alignment horizontal="center" vertical="center" wrapText="1"/>
    </xf>
    <xf numFmtId="173" fontId="17" fillId="5" borderId="16" xfId="0" applyNumberFormat="1" applyFont="1" applyFill="1" applyBorder="1" applyAlignment="1">
      <alignment horizontal="right" vertical="center" wrapText="1"/>
    </xf>
    <xf numFmtId="6" fontId="17" fillId="6" borderId="16" xfId="1" applyNumberFormat="1" applyFont="1" applyFill="1" applyBorder="1" applyAlignment="1">
      <alignment horizontal="right" vertical="center" wrapText="1"/>
    </xf>
    <xf numFmtId="0" fontId="21" fillId="4" borderId="14" xfId="0" applyFont="1" applyFill="1" applyBorder="1" applyAlignment="1">
      <alignment horizontal="center" vertical="center" wrapText="1"/>
    </xf>
    <xf numFmtId="170" fontId="16" fillId="2" borderId="16" xfId="0" applyNumberFormat="1" applyFont="1" applyFill="1" applyBorder="1" applyAlignment="1">
      <alignment horizontal="right"/>
    </xf>
    <xf numFmtId="170" fontId="16" fillId="2" borderId="14" xfId="0" applyNumberFormat="1" applyFont="1" applyFill="1" applyBorder="1" applyAlignment="1">
      <alignment horizontal="right"/>
    </xf>
    <xf numFmtId="0" fontId="21" fillId="4" borderId="10" xfId="0" applyFont="1" applyFill="1" applyBorder="1" applyAlignment="1">
      <alignment horizontal="centerContinuous" vertical="center"/>
    </xf>
    <xf numFmtId="0" fontId="13" fillId="4" borderId="12" xfId="0" applyFont="1" applyFill="1" applyBorder="1" applyAlignment="1">
      <alignment horizontal="centerContinuous" vertical="center"/>
    </xf>
    <xf numFmtId="0" fontId="21" fillId="4" borderId="13" xfId="0" applyFont="1" applyFill="1" applyBorder="1" applyAlignment="1">
      <alignment horizontal="center" vertical="center" wrapText="1"/>
    </xf>
    <xf numFmtId="173" fontId="17" fillId="5" borderId="16" xfId="0" applyNumberFormat="1" applyFont="1" applyFill="1" applyBorder="1" applyAlignment="1">
      <alignment horizontal="left" vertical="center" wrapText="1"/>
    </xf>
    <xf numFmtId="6" fontId="17" fillId="6" borderId="16" xfId="1" applyNumberFormat="1" applyFont="1" applyFill="1" applyBorder="1" applyAlignment="1">
      <alignment horizontal="left" vertical="center" wrapText="1"/>
    </xf>
    <xf numFmtId="0" fontId="25" fillId="0" borderId="27" xfId="2" applyBorder="1" applyAlignment="1" applyProtection="1">
      <alignment horizontal="justify" wrapText="1"/>
    </xf>
    <xf numFmtId="0" fontId="28" fillId="0" borderId="1" xfId="0" applyFont="1" applyBorder="1" applyAlignment="1">
      <alignment horizontal="justify" wrapText="1"/>
    </xf>
    <xf numFmtId="173" fontId="0" fillId="0" borderId="1" xfId="0" applyNumberFormat="1" applyBorder="1"/>
    <xf numFmtId="0" fontId="13" fillId="6" borderId="10" xfId="0" applyFont="1" applyFill="1" applyBorder="1" applyAlignment="1">
      <alignment vertical="center"/>
    </xf>
    <xf numFmtId="0" fontId="13" fillId="6" borderId="12" xfId="0" applyFont="1" applyFill="1" applyBorder="1" applyAlignment="1">
      <alignment vertical="center"/>
    </xf>
    <xf numFmtId="0" fontId="21" fillId="6" borderId="17" xfId="0" applyFont="1" applyFill="1" applyBorder="1" applyAlignment="1">
      <alignment horizontal="center" vertical="center" wrapText="1"/>
    </xf>
    <xf numFmtId="0" fontId="21" fillId="6" borderId="18" xfId="0" applyFont="1" applyFill="1" applyBorder="1" applyAlignment="1">
      <alignment horizontal="center" vertical="center" wrapText="1"/>
    </xf>
    <xf numFmtId="0" fontId="21" fillId="6" borderId="19" xfId="0" applyFont="1" applyFill="1" applyBorder="1" applyAlignment="1">
      <alignment horizontal="center" vertical="center" wrapText="1"/>
    </xf>
    <xf numFmtId="0" fontId="21" fillId="6" borderId="4" xfId="0" applyFont="1" applyFill="1" applyBorder="1" applyAlignment="1">
      <alignment horizontal="center" vertical="center" wrapText="1"/>
    </xf>
    <xf numFmtId="0" fontId="21" fillId="6" borderId="2" xfId="0" applyFont="1" applyFill="1" applyBorder="1" applyAlignment="1">
      <alignment horizontal="center" vertical="center" wrapText="1"/>
    </xf>
    <xf numFmtId="0" fontId="21" fillId="5" borderId="17" xfId="0" applyFont="1" applyFill="1" applyBorder="1" applyAlignment="1">
      <alignment horizontal="center" vertical="center" wrapText="1"/>
    </xf>
    <xf numFmtId="0" fontId="21" fillId="5" borderId="18" xfId="0" applyFont="1" applyFill="1" applyBorder="1" applyAlignment="1">
      <alignment horizontal="center" vertical="center" wrapText="1"/>
    </xf>
    <xf numFmtId="0" fontId="21" fillId="5" borderId="19" xfId="0" applyFont="1" applyFill="1" applyBorder="1" applyAlignment="1">
      <alignment horizontal="center" vertical="center" wrapText="1"/>
    </xf>
    <xf numFmtId="0" fontId="21" fillId="5" borderId="4" xfId="0" applyFont="1" applyFill="1" applyBorder="1" applyAlignment="1">
      <alignment horizontal="center" vertical="center" wrapText="1"/>
    </xf>
    <xf numFmtId="0" fontId="21" fillId="5" borderId="3" xfId="0" applyFont="1" applyFill="1" applyBorder="1" applyAlignment="1">
      <alignment horizontal="center" vertical="center" wrapText="1"/>
    </xf>
    <xf numFmtId="1" fontId="17" fillId="5" borderId="16" xfId="1" applyNumberFormat="1" applyFont="1" applyFill="1" applyBorder="1" applyAlignment="1">
      <alignment horizontal="right" vertical="center" wrapText="1"/>
    </xf>
    <xf numFmtId="1" fontId="17" fillId="6" borderId="16" xfId="1" applyNumberFormat="1" applyFont="1" applyFill="1" applyBorder="1" applyAlignment="1">
      <alignment horizontal="right" vertical="center" wrapText="1"/>
    </xf>
    <xf numFmtId="1" fontId="17" fillId="4" borderId="21" xfId="0" applyNumberFormat="1" applyFont="1" applyFill="1" applyBorder="1" applyAlignment="1" applyProtection="1">
      <alignment vertical="center"/>
      <protection locked="0"/>
    </xf>
    <xf numFmtId="1" fontId="17" fillId="4" borderId="22" xfId="0" applyNumberFormat="1" applyFont="1" applyFill="1" applyBorder="1" applyAlignment="1" applyProtection="1">
      <alignment vertical="center"/>
      <protection locked="0"/>
    </xf>
    <xf numFmtId="0" fontId="21" fillId="5" borderId="16" xfId="0" applyFont="1" applyFill="1" applyBorder="1" applyAlignment="1">
      <alignment horizontal="center" vertical="center" wrapText="1"/>
    </xf>
    <xf numFmtId="0" fontId="21" fillId="5" borderId="14" xfId="0" applyFont="1" applyFill="1" applyBorder="1" applyAlignment="1">
      <alignment horizontal="center" vertical="center" wrapText="1"/>
    </xf>
    <xf numFmtId="170" fontId="16" fillId="0" borderId="15" xfId="0" applyNumberFormat="1" applyFont="1" applyBorder="1" applyProtection="1">
      <protection locked="0"/>
    </xf>
    <xf numFmtId="0" fontId="21" fillId="5" borderId="25" xfId="0" applyFont="1" applyFill="1" applyBorder="1" applyAlignment="1">
      <alignment horizontal="center" vertical="center" wrapText="1"/>
    </xf>
    <xf numFmtId="170" fontId="16" fillId="2" borderId="15" xfId="0" applyNumberFormat="1" applyFont="1" applyFill="1" applyBorder="1" applyAlignment="1">
      <alignment horizontal="right"/>
    </xf>
    <xf numFmtId="170" fontId="16" fillId="0" borderId="30" xfId="0" applyNumberFormat="1" applyFont="1" applyBorder="1" applyProtection="1">
      <protection locked="0"/>
    </xf>
    <xf numFmtId="171" fontId="16" fillId="0" borderId="15" xfId="0" applyNumberFormat="1" applyFont="1" applyBorder="1" applyAlignment="1" applyProtection="1">
      <alignment horizontal="right" vertical="center"/>
      <protection locked="0"/>
    </xf>
    <xf numFmtId="0" fontId="21" fillId="6" borderId="16" xfId="0" applyFont="1" applyFill="1" applyBorder="1" applyAlignment="1">
      <alignment horizontal="center" vertical="center" wrapText="1"/>
    </xf>
    <xf numFmtId="170" fontId="16" fillId="2" borderId="41" xfId="0" applyNumberFormat="1" applyFont="1" applyFill="1" applyBorder="1" applyAlignment="1">
      <alignment horizontal="right"/>
    </xf>
    <xf numFmtId="0" fontId="21" fillId="4" borderId="16" xfId="0" applyFont="1" applyFill="1" applyBorder="1" applyAlignment="1">
      <alignment horizontal="center" vertical="center" wrapText="1"/>
    </xf>
    <xf numFmtId="171" fontId="17" fillId="4" borderId="16" xfId="0" applyNumberFormat="1" applyFont="1" applyFill="1" applyBorder="1" applyAlignment="1" applyProtection="1">
      <alignment vertical="center"/>
      <protection locked="0"/>
    </xf>
    <xf numFmtId="170" fontId="16" fillId="0" borderId="41" xfId="0" applyNumberFormat="1" applyFont="1" applyBorder="1" applyProtection="1">
      <protection locked="0"/>
    </xf>
    <xf numFmtId="170" fontId="16" fillId="2" borderId="40" xfId="0" applyNumberFormat="1" applyFont="1" applyFill="1" applyBorder="1" applyAlignment="1">
      <alignment horizontal="right"/>
    </xf>
    <xf numFmtId="6" fontId="17" fillId="4" borderId="16" xfId="1" applyNumberFormat="1" applyFont="1" applyFill="1" applyBorder="1" applyAlignment="1">
      <alignment horizontal="right" vertical="center" wrapText="1"/>
    </xf>
    <xf numFmtId="0" fontId="25" fillId="0" borderId="1" xfId="2" applyBorder="1" applyAlignment="1" applyProtection="1">
      <alignment horizontal="justify" wrapText="1"/>
    </xf>
    <xf numFmtId="0" fontId="25" fillId="0" borderId="1" xfId="2" applyBorder="1" applyAlignment="1" applyProtection="1">
      <alignment horizontal="left" wrapText="1"/>
    </xf>
    <xf numFmtId="171" fontId="17" fillId="4" borderId="22" xfId="0" applyNumberFormat="1" applyFont="1" applyFill="1" applyBorder="1" applyAlignment="1">
      <alignment vertical="center"/>
    </xf>
    <xf numFmtId="6" fontId="17" fillId="6" borderId="16" xfId="1" applyNumberFormat="1" applyFont="1" applyFill="1" applyBorder="1" applyAlignment="1" applyProtection="1">
      <alignment horizontal="left" vertical="center" wrapText="1"/>
    </xf>
    <xf numFmtId="170" fontId="16" fillId="0" borderId="30" xfId="0" applyNumberFormat="1" applyFont="1" applyBorder="1"/>
    <xf numFmtId="0" fontId="0" fillId="0" borderId="0" xfId="0" applyProtection="1">
      <protection locked="0"/>
    </xf>
    <xf numFmtId="0" fontId="17" fillId="0" borderId="0" xfId="0" applyFont="1" applyAlignment="1">
      <alignment horizontal="left"/>
    </xf>
    <xf numFmtId="0" fontId="20" fillId="0" borderId="0" xfId="0" applyFont="1" applyAlignment="1">
      <alignment horizontal="center"/>
    </xf>
    <xf numFmtId="0" fontId="0" fillId="0" borderId="16" xfId="0" applyBorder="1"/>
    <xf numFmtId="0" fontId="0" fillId="0" borderId="5" xfId="0" applyBorder="1"/>
    <xf numFmtId="0" fontId="27" fillId="0" borderId="0" xfId="0" applyFont="1"/>
    <xf numFmtId="0" fontId="0" fillId="0" borderId="0" xfId="0" applyAlignment="1">
      <alignment horizontal="left"/>
    </xf>
    <xf numFmtId="8" fontId="0" fillId="0" borderId="1" xfId="1" applyFont="1" applyBorder="1"/>
    <xf numFmtId="8" fontId="16" fillId="0" borderId="29" xfId="1" applyFont="1" applyFill="1" applyBorder="1" applyAlignment="1" applyProtection="1">
      <alignment vertical="center"/>
    </xf>
    <xf numFmtId="8" fontId="16" fillId="0" borderId="15" xfId="1" applyFont="1" applyFill="1" applyBorder="1" applyAlignment="1" applyProtection="1">
      <alignment horizontal="right" vertical="center"/>
      <protection locked="0"/>
    </xf>
    <xf numFmtId="8" fontId="16" fillId="0" borderId="29" xfId="1" applyFont="1" applyFill="1" applyBorder="1" applyAlignment="1">
      <alignment vertical="center"/>
    </xf>
    <xf numFmtId="8" fontId="17" fillId="4" borderId="16" xfId="1" applyFont="1" applyFill="1" applyBorder="1" applyAlignment="1" applyProtection="1">
      <alignment vertical="center"/>
      <protection locked="0"/>
    </xf>
    <xf numFmtId="8" fontId="17" fillId="4" borderId="16" xfId="1" applyFont="1" applyFill="1" applyBorder="1" applyAlignment="1">
      <alignment horizontal="right" vertical="center" wrapText="1"/>
    </xf>
    <xf numFmtId="8" fontId="0" fillId="0" borderId="0" xfId="1" applyFont="1"/>
    <xf numFmtId="8" fontId="17" fillId="4" borderId="16" xfId="1" applyFont="1" applyFill="1" applyBorder="1" applyAlignment="1" applyProtection="1">
      <alignment horizontal="right" vertical="center" wrapText="1"/>
    </xf>
    <xf numFmtId="8" fontId="16" fillId="0" borderId="15" xfId="1" applyFont="1" applyFill="1" applyBorder="1" applyProtection="1"/>
    <xf numFmtId="8" fontId="17" fillId="6" borderId="16" xfId="1" applyFont="1" applyFill="1" applyBorder="1" applyAlignment="1" applyProtection="1">
      <alignment horizontal="right" vertical="center" wrapText="1"/>
    </xf>
    <xf numFmtId="8" fontId="17" fillId="5" borderId="16" xfId="1" applyFont="1" applyFill="1" applyBorder="1" applyAlignment="1" applyProtection="1">
      <alignment horizontal="right" vertical="center" wrapText="1"/>
    </xf>
    <xf numFmtId="8" fontId="0" fillId="0" borderId="0" xfId="1" applyFont="1" applyProtection="1"/>
    <xf numFmtId="8" fontId="0" fillId="0" borderId="1" xfId="1" applyFont="1" applyBorder="1" applyProtection="1"/>
    <xf numFmtId="8" fontId="16" fillId="2" borderId="16" xfId="1" applyFont="1" applyFill="1" applyBorder="1" applyAlignment="1" applyProtection="1">
      <alignment horizontal="right"/>
    </xf>
    <xf numFmtId="8" fontId="16" fillId="7" borderId="16" xfId="1" applyFont="1" applyFill="1" applyBorder="1" applyAlignment="1" applyProtection="1">
      <alignment horizontal="right"/>
      <protection locked="0"/>
    </xf>
    <xf numFmtId="8" fontId="16" fillId="7" borderId="16" xfId="1" applyFont="1" applyFill="1" applyBorder="1" applyAlignment="1" applyProtection="1">
      <alignment horizontal="right"/>
    </xf>
    <xf numFmtId="8" fontId="16" fillId="0" borderId="16" xfId="1" applyFont="1" applyFill="1" applyBorder="1" applyAlignment="1" applyProtection="1">
      <alignment horizontal="right"/>
    </xf>
    <xf numFmtId="8" fontId="16" fillId="0" borderId="16" xfId="1" applyFont="1" applyFill="1" applyBorder="1" applyAlignment="1" applyProtection="1">
      <alignment horizontal="right"/>
      <protection locked="0"/>
    </xf>
    <xf numFmtId="8" fontId="16" fillId="2" borderId="16" xfId="1" applyFont="1" applyFill="1" applyBorder="1" applyAlignment="1" applyProtection="1">
      <alignment horizontal="right"/>
      <protection locked="0"/>
    </xf>
    <xf numFmtId="8" fontId="16" fillId="0" borderId="15" xfId="1" applyFont="1" applyFill="1" applyBorder="1" applyAlignment="1" applyProtection="1">
      <alignment horizontal="right" vertical="center" wrapText="1"/>
    </xf>
    <xf numFmtId="8" fontId="16" fillId="0" borderId="0" xfId="1" applyFont="1" applyProtection="1"/>
    <xf numFmtId="0" fontId="21" fillId="0" borderId="13" xfId="0" applyFont="1" applyBorder="1" applyAlignment="1">
      <alignment horizontal="center" wrapText="1"/>
    </xf>
    <xf numFmtId="0" fontId="21" fillId="0" borderId="14" xfId="0" applyFont="1" applyBorder="1" applyAlignment="1">
      <alignment horizontal="center" wrapText="1"/>
    </xf>
    <xf numFmtId="0" fontId="21" fillId="0" borderId="16" xfId="0" applyFont="1" applyBorder="1" applyAlignment="1">
      <alignment horizontal="center" wrapText="1"/>
    </xf>
    <xf numFmtId="0" fontId="13" fillId="0" borderId="25" xfId="0" applyFont="1" applyBorder="1" applyAlignment="1">
      <alignment horizontal="left" vertical="center" wrapText="1"/>
    </xf>
    <xf numFmtId="0" fontId="13" fillId="0" borderId="29" xfId="0" applyFont="1" applyBorder="1" applyAlignment="1">
      <alignment horizontal="left" vertical="center" wrapText="1"/>
    </xf>
    <xf numFmtId="0" fontId="13" fillId="0" borderId="15" xfId="0" applyFont="1" applyBorder="1" applyAlignment="1">
      <alignment horizontal="left" vertical="center" wrapText="1"/>
    </xf>
    <xf numFmtId="0" fontId="13" fillId="0" borderId="30" xfId="0" applyFont="1" applyBorder="1" applyAlignment="1">
      <alignment horizontal="left" vertical="center"/>
    </xf>
    <xf numFmtId="0" fontId="28" fillId="0" borderId="0" xfId="0" applyFont="1" applyAlignment="1">
      <alignment horizontal="justify" wrapText="1"/>
    </xf>
    <xf numFmtId="8" fontId="16" fillId="0" borderId="0" xfId="1" applyFont="1" applyBorder="1" applyProtection="1"/>
    <xf numFmtId="0" fontId="29" fillId="0" borderId="0" xfId="0" applyFont="1" applyAlignment="1">
      <alignment horizontal="left" vertical="top" wrapText="1"/>
    </xf>
    <xf numFmtId="0" fontId="29" fillId="0" borderId="0" xfId="0" applyFont="1" applyAlignment="1">
      <alignment vertical="top" wrapText="1"/>
    </xf>
    <xf numFmtId="0" fontId="17" fillId="0" borderId="16" xfId="0" applyFont="1" applyBorder="1"/>
    <xf numFmtId="0" fontId="17" fillId="0" borderId="16" xfId="0" applyFont="1" applyBorder="1" applyAlignment="1">
      <alignment horizontal="center" wrapText="1"/>
    </xf>
    <xf numFmtId="0" fontId="17" fillId="0" borderId="16" xfId="0" applyFont="1" applyBorder="1" applyAlignment="1">
      <alignment horizontal="left" wrapText="1"/>
    </xf>
    <xf numFmtId="0" fontId="17" fillId="0" borderId="16" xfId="0" applyFont="1" applyBorder="1" applyAlignment="1">
      <alignment horizontal="center"/>
    </xf>
    <xf numFmtId="2" fontId="17" fillId="0" borderId="16" xfId="0" applyNumberFormat="1" applyFont="1" applyBorder="1"/>
    <xf numFmtId="8" fontId="17" fillId="0" borderId="16" xfId="1" applyFont="1" applyBorder="1"/>
    <xf numFmtId="8" fontId="17" fillId="0" borderId="16" xfId="1" applyFont="1" applyFill="1" applyBorder="1" applyAlignment="1" applyProtection="1">
      <alignment horizontal="right"/>
    </xf>
    <xf numFmtId="8" fontId="17" fillId="0" borderId="1" xfId="1" applyFont="1" applyBorder="1" applyProtection="1"/>
    <xf numFmtId="0" fontId="0" fillId="0" borderId="0" xfId="0" applyAlignment="1">
      <alignment vertical="top" wrapText="1"/>
    </xf>
    <xf numFmtId="0" fontId="0" fillId="0" borderId="0" xfId="0" applyAlignment="1">
      <alignment vertical="top"/>
    </xf>
    <xf numFmtId="0" fontId="28" fillId="0" borderId="1" xfId="0" applyFont="1" applyBorder="1" applyAlignment="1">
      <alignment horizontal="justify" vertical="top" wrapText="1"/>
    </xf>
    <xf numFmtId="8" fontId="17" fillId="0" borderId="1" xfId="1" applyFont="1" applyBorder="1" applyAlignment="1" applyProtection="1">
      <alignment vertical="top"/>
    </xf>
    <xf numFmtId="0" fontId="28" fillId="0" borderId="16" xfId="0" applyFont="1" applyBorder="1" applyAlignment="1">
      <alignment horizontal="justify" vertical="top" wrapText="1"/>
    </xf>
    <xf numFmtId="0" fontId="17" fillId="0" borderId="16" xfId="0" applyFont="1" applyBorder="1" applyAlignment="1">
      <alignment vertical="top" wrapText="1"/>
    </xf>
    <xf numFmtId="0" fontId="17" fillId="0" borderId="16" xfId="0" applyFont="1" applyBorder="1" applyAlignment="1">
      <alignment vertical="top"/>
    </xf>
    <xf numFmtId="0" fontId="13" fillId="0" borderId="50" xfId="0" applyFont="1" applyBorder="1" applyAlignment="1">
      <alignment vertical="center"/>
    </xf>
    <xf numFmtId="0" fontId="13" fillId="0" borderId="66" xfId="0" applyFont="1" applyBorder="1" applyAlignment="1">
      <alignment vertical="center"/>
    </xf>
    <xf numFmtId="8" fontId="16" fillId="0" borderId="20" xfId="1" applyFont="1" applyFill="1" applyBorder="1" applyAlignment="1" applyProtection="1">
      <alignment horizontal="right"/>
    </xf>
    <xf numFmtId="8" fontId="16" fillId="0" borderId="8" xfId="1" applyFont="1" applyFill="1" applyBorder="1" applyAlignment="1" applyProtection="1">
      <alignment horizontal="right"/>
      <protection locked="0"/>
    </xf>
    <xf numFmtId="8" fontId="16" fillId="0" borderId="15" xfId="1" applyFont="1" applyFill="1" applyBorder="1" applyAlignment="1" applyProtection="1">
      <alignment horizontal="right"/>
    </xf>
    <xf numFmtId="8" fontId="16" fillId="2" borderId="15" xfId="1" applyFont="1" applyFill="1" applyBorder="1" applyAlignment="1" applyProtection="1">
      <alignment horizontal="right"/>
    </xf>
    <xf numFmtId="8" fontId="16" fillId="0" borderId="15" xfId="1" applyFont="1" applyFill="1" applyBorder="1" applyAlignment="1" applyProtection="1">
      <alignment horizontal="right"/>
      <protection locked="0"/>
    </xf>
    <xf numFmtId="8" fontId="16" fillId="2" borderId="29" xfId="1" applyFont="1" applyFill="1" applyBorder="1" applyAlignment="1" applyProtection="1">
      <alignment horizontal="right"/>
    </xf>
    <xf numFmtId="0" fontId="21" fillId="0" borderId="77" xfId="0" applyFont="1" applyBorder="1" applyAlignment="1">
      <alignment horizontal="center" vertical="center" wrapText="1"/>
    </xf>
    <xf numFmtId="0" fontId="21" fillId="0" borderId="68" xfId="0" applyFont="1" applyBorder="1" applyAlignment="1">
      <alignment horizontal="center" vertical="center" wrapText="1"/>
    </xf>
    <xf numFmtId="8" fontId="16" fillId="0" borderId="79" xfId="1" applyFont="1" applyFill="1" applyBorder="1" applyAlignment="1" applyProtection="1">
      <alignment horizontal="center"/>
    </xf>
    <xf numFmtId="170" fontId="16" fillId="0" borderId="36" xfId="0" applyNumberFormat="1" applyFont="1" applyBorder="1" applyAlignment="1">
      <alignment horizontal="center"/>
    </xf>
    <xf numFmtId="44" fontId="16" fillId="0" borderId="53" xfId="1" applyNumberFormat="1" applyFont="1" applyFill="1" applyBorder="1" applyAlignment="1" applyProtection="1">
      <alignment horizontal="right"/>
    </xf>
    <xf numFmtId="44" fontId="16" fillId="2" borderId="56" xfId="1" applyNumberFormat="1" applyFont="1" applyFill="1" applyBorder="1" applyAlignment="1" applyProtection="1">
      <alignment horizontal="right"/>
    </xf>
    <xf numFmtId="44" fontId="16" fillId="0" borderId="20" xfId="1" applyNumberFormat="1" applyFont="1" applyFill="1" applyBorder="1" applyAlignment="1" applyProtection="1">
      <alignment horizontal="right"/>
    </xf>
    <xf numFmtId="44" fontId="16" fillId="0" borderId="42" xfId="1" applyNumberFormat="1" applyFont="1" applyFill="1" applyBorder="1" applyAlignment="1" applyProtection="1">
      <alignment horizontal="right"/>
      <protection locked="0"/>
    </xf>
    <xf numFmtId="44" fontId="16" fillId="2" borderId="20" xfId="1" applyNumberFormat="1" applyFont="1" applyFill="1" applyBorder="1" applyAlignment="1" applyProtection="1">
      <alignment horizontal="right"/>
    </xf>
    <xf numFmtId="44" fontId="16" fillId="0" borderId="42" xfId="1" applyNumberFormat="1" applyFont="1" applyFill="1" applyBorder="1" applyAlignment="1" applyProtection="1">
      <alignment horizontal="right"/>
    </xf>
    <xf numFmtId="44" fontId="16" fillId="0" borderId="20" xfId="1" applyNumberFormat="1" applyFont="1" applyFill="1" applyBorder="1" applyAlignment="1" applyProtection="1">
      <alignment horizontal="right"/>
      <protection locked="0"/>
    </xf>
    <xf numFmtId="44" fontId="16" fillId="2" borderId="42" xfId="1" applyNumberFormat="1" applyFont="1" applyFill="1" applyBorder="1" applyAlignment="1" applyProtection="1">
      <alignment horizontal="right"/>
    </xf>
    <xf numFmtId="44" fontId="16" fillId="0" borderId="54" xfId="0" applyNumberFormat="1" applyFont="1" applyBorder="1" applyAlignment="1">
      <alignment horizontal="center"/>
    </xf>
    <xf numFmtId="44" fontId="16" fillId="0" borderId="43" xfId="0" applyNumberFormat="1" applyFont="1" applyBorder="1" applyAlignment="1">
      <alignment horizontal="center"/>
    </xf>
    <xf numFmtId="44" fontId="16" fillId="0" borderId="68" xfId="1" applyNumberFormat="1" applyFont="1" applyFill="1" applyBorder="1" applyAlignment="1" applyProtection="1">
      <alignment horizontal="right" vertical="center"/>
    </xf>
    <xf numFmtId="44" fontId="16" fillId="0" borderId="77" xfId="1" applyNumberFormat="1" applyFont="1" applyFill="1" applyBorder="1" applyAlignment="1" applyProtection="1">
      <alignment horizontal="right" vertical="center"/>
    </xf>
    <xf numFmtId="0" fontId="21" fillId="4" borderId="25" xfId="0" applyFont="1" applyFill="1" applyBorder="1" applyAlignment="1">
      <alignment horizontal="center" vertical="center" wrapText="1"/>
    </xf>
    <xf numFmtId="0" fontId="21" fillId="0" borderId="25" xfId="0" applyFont="1" applyBorder="1" applyAlignment="1">
      <alignment horizontal="center" wrapText="1"/>
    </xf>
    <xf numFmtId="44" fontId="16" fillId="0" borderId="29" xfId="1" applyNumberFormat="1" applyFont="1" applyFill="1" applyBorder="1" applyAlignment="1" applyProtection="1">
      <alignment horizontal="right"/>
    </xf>
    <xf numFmtId="44" fontId="16" fillId="0" borderId="15" xfId="1" applyNumberFormat="1" applyFont="1" applyFill="1" applyBorder="1" applyAlignment="1" applyProtection="1">
      <alignment horizontal="right"/>
    </xf>
    <xf numFmtId="44" fontId="16" fillId="2" borderId="15" xfId="1" applyNumberFormat="1" applyFont="1" applyFill="1" applyBorder="1" applyAlignment="1" applyProtection="1">
      <alignment horizontal="right"/>
    </xf>
    <xf numFmtId="44" fontId="16" fillId="0" borderId="15" xfId="1" applyNumberFormat="1" applyFont="1" applyFill="1" applyBorder="1" applyAlignment="1" applyProtection="1">
      <alignment horizontal="right"/>
      <protection locked="0"/>
    </xf>
    <xf numFmtId="44" fontId="16" fillId="2" borderId="29" xfId="1" applyNumberFormat="1" applyFont="1" applyFill="1" applyBorder="1" applyAlignment="1" applyProtection="1">
      <alignment horizontal="right"/>
    </xf>
    <xf numFmtId="44" fontId="16" fillId="0" borderId="40" xfId="1" applyNumberFormat="1" applyFont="1" applyFill="1" applyBorder="1" applyAlignment="1" applyProtection="1">
      <alignment horizontal="right"/>
      <protection locked="0"/>
    </xf>
    <xf numFmtId="44" fontId="16" fillId="0" borderId="29" xfId="1" applyNumberFormat="1" applyFont="1" applyFill="1" applyBorder="1" applyAlignment="1" applyProtection="1">
      <alignment horizontal="right"/>
      <protection locked="0"/>
    </xf>
    <xf numFmtId="44" fontId="16" fillId="0" borderId="16" xfId="1" applyNumberFormat="1" applyFont="1" applyFill="1" applyBorder="1" applyAlignment="1" applyProtection="1">
      <alignment horizontal="right"/>
    </xf>
    <xf numFmtId="44" fontId="0" fillId="0" borderId="0" xfId="0" applyNumberFormat="1"/>
    <xf numFmtId="44" fontId="16" fillId="2" borderId="16" xfId="1" applyNumberFormat="1" applyFont="1" applyFill="1" applyBorder="1" applyAlignment="1" applyProtection="1">
      <alignment horizontal="right"/>
    </xf>
    <xf numFmtId="44" fontId="16" fillId="0" borderId="16" xfId="1" applyNumberFormat="1" applyFont="1" applyFill="1" applyBorder="1" applyAlignment="1" applyProtection="1">
      <alignment horizontal="right"/>
      <protection locked="0"/>
    </xf>
    <xf numFmtId="44" fontId="16" fillId="0" borderId="30" xfId="0" applyNumberFormat="1" applyFont="1" applyBorder="1"/>
    <xf numFmtId="44" fontId="16" fillId="0" borderId="30" xfId="1" applyNumberFormat="1" applyFont="1" applyFill="1" applyBorder="1" applyAlignment="1" applyProtection="1">
      <alignment horizontal="right"/>
      <protection locked="0"/>
    </xf>
    <xf numFmtId="44" fontId="16" fillId="0" borderId="41" xfId="1" applyNumberFormat="1" applyFont="1" applyFill="1" applyBorder="1" applyAlignment="1" applyProtection="1">
      <alignment vertical="center"/>
    </xf>
    <xf numFmtId="44" fontId="16" fillId="0" borderId="29" xfId="1" applyNumberFormat="1" applyFont="1" applyFill="1" applyBorder="1" applyAlignment="1" applyProtection="1">
      <alignment vertical="center"/>
    </xf>
    <xf numFmtId="44" fontId="16" fillId="0" borderId="33" xfId="1" applyNumberFormat="1" applyFont="1" applyFill="1" applyBorder="1" applyAlignment="1" applyProtection="1">
      <alignment horizontal="right" vertical="center"/>
    </xf>
    <xf numFmtId="0" fontId="17" fillId="0" borderId="71" xfId="0" applyFont="1" applyBorder="1" applyAlignment="1">
      <alignment vertical="top"/>
    </xf>
    <xf numFmtId="0" fontId="17" fillId="0" borderId="0" xfId="0" applyFont="1" applyAlignment="1">
      <alignment vertical="top"/>
    </xf>
    <xf numFmtId="0" fontId="34" fillId="0" borderId="0" xfId="0" applyFont="1" applyAlignment="1">
      <alignment horizontal="center" wrapText="1"/>
    </xf>
    <xf numFmtId="0" fontId="13" fillId="0" borderId="0" xfId="0" applyFont="1" applyAlignment="1">
      <alignment horizontal="right"/>
    </xf>
    <xf numFmtId="0" fontId="13" fillId="6" borderId="11" xfId="0" applyFont="1" applyFill="1" applyBorder="1" applyAlignment="1">
      <alignment horizontal="center" vertical="center"/>
    </xf>
    <xf numFmtId="8" fontId="17" fillId="5" borderId="16" xfId="1" applyFont="1" applyFill="1" applyBorder="1" applyAlignment="1">
      <alignment horizontal="right" vertical="center" wrapText="1"/>
    </xf>
    <xf numFmtId="8" fontId="17" fillId="6" borderId="16" xfId="1" applyFont="1" applyFill="1" applyBorder="1" applyAlignment="1">
      <alignment horizontal="right" vertical="center" wrapText="1"/>
    </xf>
    <xf numFmtId="0" fontId="21" fillId="6" borderId="10" xfId="0" applyFont="1" applyFill="1" applyBorder="1" applyAlignment="1">
      <alignment horizontal="center" vertical="center" wrapText="1"/>
    </xf>
    <xf numFmtId="0" fontId="13" fillId="0" borderId="12" xfId="0" applyFont="1" applyBorder="1" applyAlignment="1">
      <alignment horizontal="center" vertical="center" wrapText="1"/>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12" xfId="0" applyFont="1" applyBorder="1" applyAlignment="1">
      <alignment horizontal="center" vertical="center"/>
    </xf>
    <xf numFmtId="0" fontId="0" fillId="0" borderId="0" xfId="0" applyAlignment="1">
      <alignment horizontal="left" wrapText="1"/>
    </xf>
    <xf numFmtId="0" fontId="4" fillId="0" borderId="1" xfId="0" applyFont="1" applyBorder="1" applyAlignment="1">
      <alignment horizontal="left" vertical="center" wrapText="1"/>
    </xf>
    <xf numFmtId="0" fontId="13" fillId="0" borderId="37" xfId="0" applyFont="1" applyBorder="1" applyAlignment="1">
      <alignment horizontal="center" vertical="center"/>
    </xf>
    <xf numFmtId="0" fontId="36" fillId="0" borderId="0" xfId="0" applyFont="1"/>
    <xf numFmtId="0" fontId="37" fillId="0" borderId="0" xfId="0" applyFont="1"/>
    <xf numFmtId="0" fontId="38" fillId="0" borderId="0" xfId="0" applyFont="1"/>
    <xf numFmtId="0" fontId="1" fillId="0" borderId="0" xfId="0" applyFont="1" applyAlignment="1">
      <alignment vertical="top"/>
    </xf>
    <xf numFmtId="0" fontId="34" fillId="0" borderId="0" xfId="0" applyFont="1"/>
    <xf numFmtId="0" fontId="1" fillId="0" borderId="0" xfId="0" applyFont="1"/>
    <xf numFmtId="49" fontId="35" fillId="0" borderId="0" xfId="0" applyNumberFormat="1" applyFont="1" applyAlignment="1">
      <alignment horizontal="right" vertical="center"/>
    </xf>
    <xf numFmtId="0" fontId="1" fillId="0" borderId="0" xfId="0" applyFont="1" applyProtection="1">
      <protection locked="0"/>
    </xf>
    <xf numFmtId="0" fontId="37" fillId="0" borderId="0" xfId="0" applyFont="1" applyAlignment="1">
      <alignment horizontal="right"/>
    </xf>
    <xf numFmtId="0" fontId="37" fillId="0" borderId="1" xfId="0" applyFont="1" applyBorder="1" applyProtection="1">
      <protection locked="0"/>
    </xf>
    <xf numFmtId="41" fontId="37" fillId="10" borderId="1" xfId="1" applyNumberFormat="1" applyFont="1" applyFill="1" applyBorder="1" applyAlignment="1" applyProtection="1">
      <alignment horizontal="right"/>
    </xf>
    <xf numFmtId="44" fontId="37" fillId="0" borderId="1" xfId="1" applyNumberFormat="1" applyFont="1" applyBorder="1" applyProtection="1">
      <protection locked="0"/>
    </xf>
    <xf numFmtId="0" fontId="37" fillId="0" borderId="84" xfId="0" applyFont="1" applyBorder="1" applyProtection="1">
      <protection locked="0"/>
    </xf>
    <xf numFmtId="41" fontId="37" fillId="10" borderId="9" xfId="1" applyNumberFormat="1" applyFont="1" applyFill="1" applyBorder="1" applyAlignment="1" applyProtection="1">
      <alignment horizontal="right"/>
    </xf>
    <xf numFmtId="44" fontId="37" fillId="0" borderId="84" xfId="1" applyNumberFormat="1" applyFont="1" applyBorder="1" applyProtection="1">
      <protection locked="0"/>
    </xf>
    <xf numFmtId="41" fontId="37" fillId="10" borderId="86" xfId="1" applyNumberFormat="1" applyFont="1" applyFill="1" applyBorder="1" applyAlignment="1" applyProtection="1">
      <alignment horizontal="right"/>
    </xf>
    <xf numFmtId="8" fontId="37" fillId="0" borderId="23" xfId="1" applyFont="1" applyFill="1" applyBorder="1" applyAlignment="1" applyProtection="1">
      <alignment horizontal="right"/>
    </xf>
    <xf numFmtId="41" fontId="37" fillId="10" borderId="87" xfId="1" applyNumberFormat="1" applyFont="1" applyFill="1" applyBorder="1" applyAlignment="1" applyProtection="1">
      <alignment horizontal="right"/>
    </xf>
    <xf numFmtId="41" fontId="37" fillId="10" borderId="85" xfId="1" applyNumberFormat="1" applyFont="1" applyFill="1" applyBorder="1" applyAlignment="1" applyProtection="1">
      <alignment horizontal="right"/>
    </xf>
    <xf numFmtId="44" fontId="37" fillId="10" borderId="71" xfId="1" applyNumberFormat="1" applyFont="1" applyFill="1" applyBorder="1"/>
    <xf numFmtId="0" fontId="37" fillId="0" borderId="0" xfId="0" applyFont="1" applyAlignment="1" applyProtection="1">
      <alignment horizontal="left"/>
      <protection locked="0"/>
    </xf>
    <xf numFmtId="0" fontId="37" fillId="0" borderId="0" xfId="0" applyFont="1" applyAlignment="1">
      <alignment horizontal="left"/>
    </xf>
    <xf numFmtId="0" fontId="38" fillId="0" borderId="0" xfId="0" applyFont="1" applyAlignment="1">
      <alignment horizontal="left"/>
    </xf>
    <xf numFmtId="0" fontId="37" fillId="0" borderId="0" xfId="0" applyFont="1" applyAlignment="1">
      <alignment horizontal="center"/>
    </xf>
    <xf numFmtId="49" fontId="37" fillId="0" borderId="5" xfId="0" applyNumberFormat="1" applyFont="1" applyBorder="1" applyAlignment="1" applyProtection="1">
      <alignment horizontal="center"/>
      <protection locked="0"/>
    </xf>
    <xf numFmtId="0" fontId="38" fillId="0" borderId="0" xfId="0" applyFont="1" applyAlignment="1">
      <alignment horizontal="left" vertical="center"/>
    </xf>
    <xf numFmtId="0" fontId="40" fillId="0" borderId="0" xfId="0" applyFont="1" applyAlignment="1" applyProtection="1">
      <alignment horizontal="center"/>
      <protection locked="0"/>
    </xf>
    <xf numFmtId="0" fontId="38" fillId="0" borderId="5" xfId="0" applyFont="1" applyBorder="1" applyAlignment="1" applyProtection="1">
      <alignment horizontal="center"/>
      <protection locked="0"/>
    </xf>
    <xf numFmtId="0" fontId="38" fillId="0" borderId="0" xfId="0" applyFont="1" applyAlignment="1" applyProtection="1">
      <alignment horizontal="center"/>
      <protection locked="0"/>
    </xf>
    <xf numFmtId="0" fontId="38" fillId="0" borderId="48" xfId="0" applyFont="1" applyBorder="1" applyAlignment="1" applyProtection="1">
      <alignment horizontal="center"/>
      <protection locked="0"/>
    </xf>
    <xf numFmtId="0" fontId="38" fillId="0" borderId="63" xfId="0" applyFont="1" applyBorder="1" applyAlignment="1">
      <alignment horizontal="center"/>
    </xf>
    <xf numFmtId="0" fontId="38" fillId="0" borderId="0" xfId="0" applyFont="1" applyAlignment="1">
      <alignment horizontal="center"/>
    </xf>
    <xf numFmtId="0" fontId="38" fillId="0" borderId="0" xfId="0" applyFont="1" applyAlignment="1">
      <alignment horizontal="center" vertical="center" wrapText="1"/>
    </xf>
    <xf numFmtId="0" fontId="38" fillId="0" borderId="50" xfId="0" applyFont="1" applyBorder="1" applyAlignment="1">
      <alignment vertical="center"/>
    </xf>
    <xf numFmtId="0" fontId="37" fillId="0" borderId="16" xfId="1" applyNumberFormat="1" applyFont="1" applyFill="1" applyBorder="1" applyAlignment="1" applyProtection="1">
      <alignment horizontal="center"/>
      <protection locked="0"/>
    </xf>
    <xf numFmtId="0" fontId="37" fillId="0" borderId="0" xfId="1" applyNumberFormat="1" applyFont="1" applyFill="1" applyBorder="1" applyAlignment="1" applyProtection="1">
      <alignment horizontal="center"/>
      <protection locked="0"/>
    </xf>
    <xf numFmtId="8" fontId="37" fillId="0" borderId="0" xfId="1" applyFont="1" applyFill="1" applyBorder="1" applyAlignment="1" applyProtection="1">
      <alignment horizontal="right"/>
    </xf>
    <xf numFmtId="0" fontId="38" fillId="0" borderId="0" xfId="0" applyFont="1" applyAlignment="1">
      <alignment vertical="center"/>
    </xf>
    <xf numFmtId="0" fontId="38" fillId="0" borderId="16" xfId="0" applyFont="1" applyBorder="1" applyAlignment="1">
      <alignment horizontal="center" vertical="center"/>
    </xf>
    <xf numFmtId="169" fontId="37" fillId="0" borderId="16" xfId="0" applyNumberFormat="1" applyFont="1" applyBorder="1" applyAlignment="1" applyProtection="1">
      <alignment horizontal="right" vertical="center"/>
      <protection locked="0"/>
    </xf>
    <xf numFmtId="0" fontId="38" fillId="0" borderId="0" xfId="0" applyFont="1" applyAlignment="1">
      <alignment horizontal="center" vertical="center"/>
    </xf>
    <xf numFmtId="0" fontId="37" fillId="0" borderId="0" xfId="0" applyFont="1" applyAlignment="1">
      <alignment horizontal="right" vertical="top"/>
    </xf>
    <xf numFmtId="0" fontId="38" fillId="0" borderId="0" xfId="0" applyFont="1" applyAlignment="1">
      <alignment horizontal="left" wrapText="1"/>
    </xf>
    <xf numFmtId="169" fontId="37" fillId="0" borderId="0" xfId="0" applyNumberFormat="1" applyFont="1" applyAlignment="1" applyProtection="1">
      <alignment horizontal="right" vertical="center"/>
      <protection locked="0"/>
    </xf>
    <xf numFmtId="169" fontId="38" fillId="0" borderId="0" xfId="0" applyNumberFormat="1" applyFont="1" applyAlignment="1" applyProtection="1">
      <alignment horizontal="right" vertical="center"/>
      <protection locked="0"/>
    </xf>
    <xf numFmtId="0" fontId="37" fillId="0" borderId="0" xfId="0" applyFont="1" applyAlignment="1">
      <alignment horizontal="left" vertical="top" wrapText="1"/>
    </xf>
    <xf numFmtId="0" fontId="38" fillId="0" borderId="0" xfId="0" applyFont="1" applyAlignment="1">
      <alignment vertical="center" wrapText="1"/>
    </xf>
    <xf numFmtId="0" fontId="38" fillId="0" borderId="0" xfId="0" applyFont="1" applyAlignment="1">
      <alignment horizontal="left" vertical="center" wrapText="1"/>
    </xf>
    <xf numFmtId="0" fontId="37" fillId="0" borderId="0" xfId="0" applyFont="1" applyAlignment="1">
      <alignment horizontal="left" vertical="center" wrapText="1"/>
    </xf>
    <xf numFmtId="0" fontId="37" fillId="0" borderId="0" xfId="0" applyFont="1" applyAlignment="1">
      <alignment vertical="top" wrapText="1"/>
    </xf>
    <xf numFmtId="0" fontId="37" fillId="0" borderId="0" xfId="0" quotePrefix="1" applyFont="1"/>
    <xf numFmtId="0" fontId="38" fillId="0" borderId="16" xfId="0" applyFont="1" applyBorder="1" applyAlignment="1">
      <alignment horizontal="left" vertical="center" wrapText="1"/>
    </xf>
    <xf numFmtId="0" fontId="38" fillId="0" borderId="80" xfId="0" applyFont="1" applyBorder="1" applyAlignment="1">
      <alignment horizontal="center" vertical="center"/>
    </xf>
    <xf numFmtId="169" fontId="37" fillId="0" borderId="80" xfId="0" applyNumberFormat="1" applyFont="1" applyBorder="1" applyAlignment="1" applyProtection="1">
      <alignment horizontal="right" vertical="center"/>
      <protection locked="0"/>
    </xf>
    <xf numFmtId="0" fontId="37" fillId="0" borderId="16" xfId="0" applyFont="1" applyBorder="1" applyAlignment="1" applyProtection="1">
      <alignment horizontal="right" vertical="center"/>
      <protection locked="0"/>
    </xf>
    <xf numFmtId="2" fontId="37" fillId="0" borderId="16" xfId="0" applyNumberFormat="1" applyFont="1" applyBorder="1" applyAlignment="1" applyProtection="1">
      <alignment horizontal="right" vertical="center"/>
      <protection locked="0"/>
    </xf>
    <xf numFmtId="0" fontId="45" fillId="0" borderId="0" xfId="0" applyFont="1"/>
    <xf numFmtId="0" fontId="44" fillId="0" borderId="0" xfId="0" applyFont="1" applyAlignment="1">
      <alignment horizontal="center"/>
    </xf>
    <xf numFmtId="0" fontId="44" fillId="0" borderId="0" xfId="0" applyFont="1" applyAlignment="1">
      <alignment horizontal="right"/>
    </xf>
    <xf numFmtId="0" fontId="44" fillId="0" borderId="10" xfId="0" applyFont="1" applyBorder="1" applyAlignment="1">
      <alignment horizontal="right"/>
    </xf>
    <xf numFmtId="167" fontId="38" fillId="0" borderId="16" xfId="0" applyNumberFormat="1" applyFont="1" applyBorder="1"/>
    <xf numFmtId="0" fontId="38" fillId="0" borderId="21" xfId="0" applyFont="1" applyBorder="1" applyAlignment="1">
      <alignment horizontal="center" vertical="center" wrapText="1"/>
    </xf>
    <xf numFmtId="0" fontId="38" fillId="0" borderId="22" xfId="0" applyFont="1" applyBorder="1" applyAlignment="1">
      <alignment horizontal="center" vertical="center" wrapText="1"/>
    </xf>
    <xf numFmtId="0" fontId="38" fillId="0" borderId="57" xfId="0" applyFont="1" applyBorder="1" applyAlignment="1">
      <alignment horizontal="center" vertical="center" wrapText="1"/>
    </xf>
    <xf numFmtId="0" fontId="38" fillId="0" borderId="15" xfId="0" applyFont="1" applyBorder="1" applyAlignment="1">
      <alignment vertical="center"/>
    </xf>
    <xf numFmtId="8" fontId="37" fillId="0" borderId="20" xfId="1" applyFont="1" applyFill="1" applyBorder="1" applyAlignment="1" applyProtection="1">
      <alignment horizontal="right"/>
      <protection locked="0"/>
    </xf>
    <xf numFmtId="8" fontId="37" fillId="0" borderId="1" xfId="1" applyFont="1" applyFill="1" applyBorder="1" applyAlignment="1" applyProtection="1">
      <alignment horizontal="right"/>
      <protection locked="0"/>
    </xf>
    <xf numFmtId="8" fontId="37" fillId="0" borderId="42" xfId="1" applyFont="1" applyFill="1" applyBorder="1" applyAlignment="1" applyProtection="1">
      <alignment horizontal="right"/>
      <protection locked="0"/>
    </xf>
    <xf numFmtId="8" fontId="37" fillId="0" borderId="8" xfId="1" applyFont="1" applyFill="1" applyBorder="1" applyAlignment="1" applyProtection="1">
      <alignment horizontal="right"/>
      <protection locked="0"/>
    </xf>
    <xf numFmtId="0" fontId="38" fillId="0" borderId="30" xfId="0" applyFont="1" applyBorder="1" applyAlignment="1">
      <alignment vertical="center"/>
    </xf>
    <xf numFmtId="167" fontId="37" fillId="0" borderId="21" xfId="0" applyNumberFormat="1" applyFont="1" applyBorder="1" applyAlignment="1">
      <alignment horizontal="center" vertical="center"/>
    </xf>
    <xf numFmtId="167" fontId="37" fillId="0" borderId="22" xfId="0" applyNumberFormat="1" applyFont="1" applyBorder="1" applyAlignment="1">
      <alignment horizontal="center" vertical="center"/>
    </xf>
    <xf numFmtId="167" fontId="37" fillId="0" borderId="24" xfId="0" applyNumberFormat="1" applyFont="1" applyBorder="1" applyAlignment="1">
      <alignment horizontal="center" vertical="center"/>
    </xf>
    <xf numFmtId="167" fontId="37" fillId="0" borderId="57" xfId="0" applyNumberFormat="1" applyFont="1" applyBorder="1" applyAlignment="1">
      <alignment horizontal="center" vertical="center"/>
    </xf>
    <xf numFmtId="0" fontId="45" fillId="0" borderId="0" xfId="0" applyFont="1" applyAlignment="1">
      <alignment horizontal="right" vertical="top"/>
    </xf>
    <xf numFmtId="0" fontId="37" fillId="0" borderId="0" xfId="0" applyFont="1" applyAlignment="1">
      <alignment wrapText="1"/>
    </xf>
    <xf numFmtId="2" fontId="37" fillId="0" borderId="53" xfId="1" applyNumberFormat="1" applyFont="1" applyFill="1" applyBorder="1" applyAlignment="1" applyProtection="1">
      <alignment horizontal="right"/>
      <protection locked="0"/>
    </xf>
    <xf numFmtId="2" fontId="37" fillId="0" borderId="32" xfId="1" applyNumberFormat="1" applyFont="1" applyFill="1" applyBorder="1" applyAlignment="1" applyProtection="1">
      <alignment horizontal="right"/>
      <protection locked="0"/>
    </xf>
    <xf numFmtId="2" fontId="37" fillId="0" borderId="56" xfId="1" applyNumberFormat="1" applyFont="1" applyFill="1" applyBorder="1" applyAlignment="1" applyProtection="1">
      <alignment horizontal="right"/>
      <protection locked="0"/>
    </xf>
    <xf numFmtId="2" fontId="37" fillId="0" borderId="33" xfId="1" applyNumberFormat="1" applyFont="1" applyFill="1" applyBorder="1" applyAlignment="1" applyProtection="1">
      <alignment horizontal="right"/>
      <protection locked="0"/>
    </xf>
    <xf numFmtId="2" fontId="37" fillId="0" borderId="20" xfId="1" applyNumberFormat="1" applyFont="1" applyFill="1" applyBorder="1" applyAlignment="1" applyProtection="1">
      <alignment horizontal="right"/>
      <protection locked="0"/>
    </xf>
    <xf numFmtId="2" fontId="37" fillId="0" borderId="1" xfId="1" applyNumberFormat="1" applyFont="1" applyFill="1" applyBorder="1" applyAlignment="1" applyProtection="1">
      <alignment horizontal="right"/>
      <protection locked="0"/>
    </xf>
    <xf numFmtId="2" fontId="37" fillId="0" borderId="42" xfId="1" applyNumberFormat="1" applyFont="1" applyFill="1" applyBorder="1" applyAlignment="1" applyProtection="1">
      <alignment horizontal="right"/>
      <protection locked="0"/>
    </xf>
    <xf numFmtId="2" fontId="37" fillId="0" borderId="8" xfId="1" applyNumberFormat="1" applyFont="1" applyFill="1" applyBorder="1" applyAlignment="1" applyProtection="1">
      <alignment horizontal="right"/>
      <protection locked="0"/>
    </xf>
    <xf numFmtId="0" fontId="38" fillId="0" borderId="50" xfId="0" applyFont="1" applyBorder="1" applyAlignment="1">
      <alignment horizontal="left" vertical="center"/>
    </xf>
    <xf numFmtId="0" fontId="38" fillId="0" borderId="66" xfId="0" applyFont="1" applyBorder="1" applyAlignment="1">
      <alignment vertical="center"/>
    </xf>
    <xf numFmtId="2" fontId="37" fillId="0" borderId="54" xfId="1" applyNumberFormat="1" applyFont="1" applyFill="1" applyBorder="1" applyAlignment="1" applyProtection="1">
      <alignment horizontal="right"/>
      <protection locked="0"/>
    </xf>
    <xf numFmtId="2" fontId="37" fillId="0" borderId="35" xfId="1" applyNumberFormat="1" applyFont="1" applyFill="1" applyBorder="1" applyAlignment="1" applyProtection="1">
      <alignment horizontal="right"/>
      <protection locked="0"/>
    </xf>
    <xf numFmtId="2" fontId="37" fillId="0" borderId="43" xfId="1" applyNumberFormat="1" applyFont="1" applyFill="1" applyBorder="1" applyAlignment="1" applyProtection="1">
      <alignment horizontal="right"/>
      <protection locked="0"/>
    </xf>
    <xf numFmtId="2" fontId="37" fillId="0" borderId="36" xfId="1" applyNumberFormat="1" applyFont="1" applyFill="1" applyBorder="1" applyAlignment="1" applyProtection="1">
      <alignment horizontal="right"/>
      <protection locked="0"/>
    </xf>
    <xf numFmtId="2" fontId="37" fillId="0" borderId="21" xfId="0" applyNumberFormat="1" applyFont="1" applyBorder="1" applyAlignment="1">
      <alignment horizontal="center" vertical="center"/>
    </xf>
    <xf numFmtId="2" fontId="37" fillId="0" borderId="22" xfId="0" applyNumberFormat="1" applyFont="1" applyBorder="1" applyAlignment="1">
      <alignment horizontal="center" vertical="center"/>
    </xf>
    <xf numFmtId="2" fontId="37" fillId="0" borderId="24" xfId="0" applyNumberFormat="1" applyFont="1" applyBorder="1" applyAlignment="1">
      <alignment horizontal="center" vertical="center"/>
    </xf>
    <xf numFmtId="2" fontId="37" fillId="0" borderId="57" xfId="0" applyNumberFormat="1" applyFont="1" applyBorder="1" applyAlignment="1">
      <alignment horizontal="center" vertical="center"/>
    </xf>
    <xf numFmtId="0" fontId="38" fillId="0" borderId="37" xfId="0" applyFont="1" applyBorder="1" applyAlignment="1">
      <alignment horizontal="center" vertical="center"/>
    </xf>
    <xf numFmtId="0" fontId="38" fillId="0" borderId="17" xfId="0" applyFont="1" applyBorder="1" applyAlignment="1">
      <alignment horizontal="center" vertical="center" wrapText="1"/>
    </xf>
    <xf numFmtId="0" fontId="38" fillId="0" borderId="18" xfId="0" applyFont="1" applyBorder="1" applyAlignment="1">
      <alignment horizontal="center" vertical="center" wrapText="1"/>
    </xf>
    <xf numFmtId="0" fontId="38" fillId="0" borderId="19" xfId="0" applyFont="1" applyBorder="1" applyAlignment="1">
      <alignment horizontal="center" vertical="center" wrapText="1"/>
    </xf>
    <xf numFmtId="8" fontId="37" fillId="0" borderId="53" xfId="1" applyFont="1" applyFill="1" applyBorder="1" applyAlignment="1" applyProtection="1">
      <alignment horizontal="right"/>
      <protection locked="0"/>
    </xf>
    <xf numFmtId="8" fontId="37" fillId="0" borderId="32" xfId="1" applyFont="1" applyFill="1" applyBorder="1" applyAlignment="1" applyProtection="1">
      <alignment horizontal="right"/>
      <protection locked="0"/>
    </xf>
    <xf numFmtId="8" fontId="37" fillId="0" borderId="33" xfId="1" applyFont="1" applyFill="1" applyBorder="1" applyAlignment="1" applyProtection="1">
      <alignment horizontal="right"/>
      <protection locked="0"/>
    </xf>
    <xf numFmtId="0" fontId="38" fillId="0" borderId="66" xfId="0" applyFont="1" applyBorder="1" applyAlignment="1">
      <alignment horizontal="left" vertical="center"/>
    </xf>
    <xf numFmtId="8" fontId="37" fillId="0" borderId="54" xfId="1" applyFont="1" applyFill="1" applyBorder="1" applyAlignment="1" applyProtection="1">
      <alignment horizontal="right"/>
      <protection locked="0"/>
    </xf>
    <xf numFmtId="8" fontId="37" fillId="0" borderId="35" xfId="1" applyFont="1" applyFill="1" applyBorder="1" applyAlignment="1" applyProtection="1">
      <alignment horizontal="right"/>
      <protection locked="0"/>
    </xf>
    <xf numFmtId="8" fontId="37" fillId="0" borderId="36" xfId="1" applyFont="1" applyFill="1" applyBorder="1" applyAlignment="1" applyProtection="1">
      <alignment horizontal="right"/>
      <protection locked="0"/>
    </xf>
    <xf numFmtId="0" fontId="41" fillId="0" borderId="0" xfId="0" applyFont="1"/>
    <xf numFmtId="0" fontId="43" fillId="0" borderId="0" xfId="0" applyFont="1" applyAlignment="1">
      <alignment horizontal="center"/>
    </xf>
    <xf numFmtId="0" fontId="38" fillId="0" borderId="0" xfId="0" applyFont="1" applyAlignment="1">
      <alignment vertical="top"/>
    </xf>
    <xf numFmtId="0" fontId="38" fillId="0" borderId="13" xfId="0" applyFont="1" applyBorder="1" applyAlignment="1">
      <alignment horizontal="center"/>
    </xf>
    <xf numFmtId="0" fontId="38" fillId="0" borderId="14" xfId="0" applyFont="1" applyBorder="1" applyAlignment="1">
      <alignment horizontal="center" vertical="center"/>
    </xf>
    <xf numFmtId="0" fontId="38" fillId="0" borderId="82" xfId="0" applyFont="1" applyBorder="1" applyAlignment="1">
      <alignment horizontal="center" vertical="center" wrapText="1"/>
    </xf>
    <xf numFmtId="0" fontId="38" fillId="0" borderId="77" xfId="0" applyFont="1" applyBorder="1" applyAlignment="1">
      <alignment horizontal="center" vertical="center" wrapText="1"/>
    </xf>
    <xf numFmtId="0" fontId="38" fillId="0" borderId="68" xfId="0" applyFont="1" applyBorder="1" applyAlignment="1">
      <alignment horizontal="center" vertical="center" wrapText="1"/>
    </xf>
    <xf numFmtId="0" fontId="38" fillId="0" borderId="23" xfId="0" applyFont="1" applyBorder="1" applyAlignment="1">
      <alignment horizontal="center" vertical="center" wrapText="1"/>
    </xf>
    <xf numFmtId="0" fontId="38" fillId="0" borderId="62" xfId="0" applyFont="1" applyBorder="1" applyAlignment="1">
      <alignment horizontal="center" vertical="center" wrapText="1"/>
    </xf>
    <xf numFmtId="0" fontId="38" fillId="0" borderId="29" xfId="0" applyFont="1" applyBorder="1" applyAlignment="1">
      <alignment horizontal="left" vertical="center"/>
    </xf>
    <xf numFmtId="8" fontId="37" fillId="0" borderId="31" xfId="1" applyFont="1" applyFill="1" applyBorder="1" applyAlignment="1" applyProtection="1">
      <alignment horizontal="right"/>
      <protection locked="0"/>
    </xf>
    <xf numFmtId="164" fontId="38" fillId="0" borderId="0" xfId="0" applyNumberFormat="1" applyFont="1" applyAlignment="1">
      <alignment horizontal="center" vertical="center"/>
    </xf>
    <xf numFmtId="0" fontId="38" fillId="0" borderId="15" xfId="0" applyFont="1" applyBorder="1" applyAlignment="1">
      <alignment horizontal="left" vertical="center"/>
    </xf>
    <xf numFmtId="8" fontId="37" fillId="0" borderId="27" xfId="1" applyFont="1" applyFill="1" applyBorder="1" applyAlignment="1" applyProtection="1">
      <alignment horizontal="right"/>
      <protection locked="0"/>
    </xf>
    <xf numFmtId="0" fontId="38" fillId="0" borderId="20" xfId="0" applyFont="1" applyBorder="1" applyAlignment="1">
      <alignment horizontal="left" vertical="center"/>
    </xf>
    <xf numFmtId="0" fontId="38" fillId="0" borderId="60" xfId="0" applyFont="1" applyBorder="1" applyAlignment="1">
      <alignment horizontal="left" vertical="center"/>
    </xf>
    <xf numFmtId="0" fontId="38" fillId="0" borderId="40" xfId="0" applyFont="1" applyBorder="1" applyAlignment="1">
      <alignment horizontal="left" vertical="center"/>
    </xf>
    <xf numFmtId="0" fontId="38" fillId="0" borderId="54" xfId="0" applyFont="1" applyBorder="1" applyAlignment="1">
      <alignment horizontal="left" vertical="center"/>
    </xf>
    <xf numFmtId="165" fontId="37" fillId="0" borderId="0" xfId="0" applyNumberFormat="1" applyFont="1" applyAlignment="1">
      <alignment horizontal="right" vertical="center"/>
    </xf>
    <xf numFmtId="165" fontId="38" fillId="0" borderId="0" xfId="0" applyNumberFormat="1" applyFont="1" applyAlignment="1">
      <alignment horizontal="center"/>
    </xf>
    <xf numFmtId="0" fontId="38" fillId="0" borderId="16" xfId="0" applyFont="1" applyBorder="1" applyAlignment="1">
      <alignment horizontal="center" vertical="center" wrapText="1"/>
    </xf>
    <xf numFmtId="168" fontId="37" fillId="0" borderId="16" xfId="0" applyNumberFormat="1" applyFont="1" applyBorder="1" applyAlignment="1">
      <alignment horizontal="right" vertical="center"/>
    </xf>
    <xf numFmtId="3" fontId="37" fillId="0" borderId="0" xfId="0" applyNumberFormat="1" applyFont="1" applyAlignment="1">
      <alignment horizontal="center" vertical="center"/>
    </xf>
    <xf numFmtId="0" fontId="46" fillId="0" borderId="1" xfId="2" applyFont="1" applyBorder="1" applyAlignment="1" applyProtection="1">
      <alignment horizontal="left" vertical="top" wrapText="1"/>
    </xf>
    <xf numFmtId="0" fontId="37" fillId="0" borderId="0" xfId="0" applyFont="1" applyAlignment="1">
      <alignment vertical="top"/>
    </xf>
    <xf numFmtId="0" fontId="38" fillId="0" borderId="13" xfId="0" applyFont="1" applyBorder="1" applyAlignment="1">
      <alignment horizontal="center" vertical="center" wrapText="1"/>
    </xf>
    <xf numFmtId="0" fontId="38" fillId="0" borderId="14" xfId="0" applyFont="1" applyBorder="1" applyAlignment="1">
      <alignment horizontal="center" vertical="center" wrapText="1"/>
    </xf>
    <xf numFmtId="8" fontId="37" fillId="0" borderId="16" xfId="1" applyFont="1" applyFill="1" applyBorder="1" applyAlignment="1" applyProtection="1">
      <alignment horizontal="right"/>
      <protection locked="0"/>
    </xf>
    <xf numFmtId="0" fontId="38" fillId="0" borderId="29" xfId="0" applyFont="1" applyBorder="1" applyAlignment="1">
      <alignment horizontal="center" vertical="center" wrapText="1"/>
    </xf>
    <xf numFmtId="8" fontId="37" fillId="0" borderId="29" xfId="1" applyFont="1" applyFill="1" applyBorder="1" applyAlignment="1" applyProtection="1">
      <alignment vertical="center"/>
    </xf>
    <xf numFmtId="0" fontId="38" fillId="0" borderId="15" xfId="0" applyFont="1" applyBorder="1" applyAlignment="1">
      <alignment horizontal="center" vertical="center" wrapText="1"/>
    </xf>
    <xf numFmtId="0" fontId="38" fillId="0" borderId="30" xfId="0" applyFont="1" applyBorder="1" applyAlignment="1">
      <alignment horizontal="center" vertical="center" wrapText="1"/>
    </xf>
    <xf numFmtId="0" fontId="37" fillId="0" borderId="1" xfId="0" applyFont="1" applyBorder="1" applyAlignment="1">
      <alignment horizontal="justify" vertical="top" wrapText="1"/>
    </xf>
    <xf numFmtId="0" fontId="46" fillId="0" borderId="1" xfId="2" applyFont="1" applyBorder="1" applyAlignment="1" applyProtection="1">
      <alignment horizontal="justify" vertical="top" wrapText="1"/>
    </xf>
    <xf numFmtId="8" fontId="37" fillId="0" borderId="1" xfId="1" applyFont="1" applyBorder="1" applyAlignment="1">
      <alignment vertical="top"/>
    </xf>
    <xf numFmtId="0" fontId="38" fillId="0" borderId="49" xfId="0" applyFont="1" applyBorder="1" applyAlignment="1">
      <alignment horizontal="center" vertical="center" wrapText="1"/>
    </xf>
    <xf numFmtId="0" fontId="38" fillId="0" borderId="50" xfId="0" applyFont="1" applyBorder="1" applyAlignment="1">
      <alignment horizontal="center" vertical="center" wrapText="1"/>
    </xf>
    <xf numFmtId="8" fontId="37" fillId="0" borderId="15" xfId="1" applyFont="1" applyFill="1" applyBorder="1" applyAlignment="1" applyProtection="1">
      <alignment horizontal="right" vertical="center"/>
      <protection locked="0"/>
    </xf>
    <xf numFmtId="8" fontId="37" fillId="0" borderId="14" xfId="1" applyFont="1" applyFill="1" applyBorder="1" applyAlignment="1" applyProtection="1">
      <alignment horizontal="right"/>
      <protection locked="0"/>
    </xf>
    <xf numFmtId="0" fontId="38" fillId="0" borderId="66" xfId="0" applyFont="1" applyBorder="1" applyAlignment="1">
      <alignment horizontal="center" vertical="center"/>
    </xf>
    <xf numFmtId="8" fontId="37" fillId="0" borderId="0" xfId="1" applyFont="1" applyFill="1" applyBorder="1" applyAlignment="1" applyProtection="1">
      <alignment horizontal="right"/>
      <protection locked="0"/>
    </xf>
    <xf numFmtId="8" fontId="37" fillId="0" borderId="0" xfId="1" applyFont="1" applyFill="1" applyBorder="1" applyAlignment="1" applyProtection="1">
      <alignment vertical="center"/>
    </xf>
    <xf numFmtId="8" fontId="38" fillId="0" borderId="0" xfId="1" applyFont="1" applyFill="1" applyBorder="1" applyAlignment="1">
      <alignment horizontal="right" vertical="center" wrapText="1"/>
    </xf>
    <xf numFmtId="0" fontId="38" fillId="0" borderId="17" xfId="0" applyFont="1" applyBorder="1" applyAlignment="1">
      <alignment horizontal="center" wrapText="1"/>
    </xf>
    <xf numFmtId="0" fontId="38" fillId="0" borderId="39" xfId="0" applyFont="1" applyBorder="1" applyAlignment="1">
      <alignment horizontal="center" wrapText="1"/>
    </xf>
    <xf numFmtId="0" fontId="38" fillId="0" borderId="13" xfId="0" applyFont="1" applyBorder="1" applyAlignment="1">
      <alignment horizontal="center" wrapText="1"/>
    </xf>
    <xf numFmtId="0" fontId="38" fillId="0" borderId="4" xfId="0" applyFont="1" applyBorder="1" applyAlignment="1">
      <alignment horizontal="center" vertical="center" wrapText="1"/>
    </xf>
    <xf numFmtId="0" fontId="38" fillId="0" borderId="6" xfId="0" applyFont="1" applyBorder="1" applyAlignment="1">
      <alignment horizontal="center" vertical="center" wrapText="1"/>
    </xf>
    <xf numFmtId="8" fontId="37" fillId="0" borderId="15" xfId="1" applyFont="1" applyFill="1" applyBorder="1" applyAlignment="1" applyProtection="1">
      <alignment horizontal="right"/>
      <protection locked="0"/>
    </xf>
    <xf numFmtId="8" fontId="37" fillId="0" borderId="30" xfId="1" applyFont="1" applyFill="1" applyBorder="1" applyAlignment="1" applyProtection="1">
      <alignment horizontal="right"/>
      <protection locked="0"/>
    </xf>
    <xf numFmtId="2" fontId="37" fillId="0" borderId="41" xfId="0" applyNumberFormat="1" applyFont="1" applyBorder="1" applyAlignment="1" applyProtection="1">
      <alignment horizontal="center"/>
      <protection locked="0"/>
    </xf>
    <xf numFmtId="8" fontId="37" fillId="0" borderId="41" xfId="1" applyFont="1" applyFill="1" applyBorder="1" applyAlignment="1" applyProtection="1">
      <alignment vertical="center"/>
    </xf>
    <xf numFmtId="0" fontId="38" fillId="0" borderId="26" xfId="0" applyFont="1" applyBorder="1" applyAlignment="1">
      <alignment horizontal="center" wrapText="1"/>
    </xf>
    <xf numFmtId="0" fontId="38" fillId="0" borderId="18" xfId="0" applyFont="1" applyBorder="1" applyAlignment="1">
      <alignment horizontal="center" wrapText="1"/>
    </xf>
    <xf numFmtId="0" fontId="38" fillId="0" borderId="23" xfId="0" applyFont="1" applyBorder="1" applyAlignment="1">
      <alignment horizontal="center" wrapText="1"/>
    </xf>
    <xf numFmtId="0" fontId="38" fillId="0" borderId="72" xfId="0" applyFont="1" applyBorder="1" applyAlignment="1">
      <alignment horizontal="center" wrapText="1"/>
    </xf>
    <xf numFmtId="0" fontId="38" fillId="0" borderId="7"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74" xfId="0" applyFont="1" applyBorder="1" applyAlignment="1">
      <alignment horizontal="center" vertical="center" wrapText="1"/>
    </xf>
    <xf numFmtId="0" fontId="38" fillId="0" borderId="73" xfId="0" applyFont="1" applyBorder="1" applyAlignment="1">
      <alignment horizontal="center" vertical="center" wrapText="1"/>
    </xf>
    <xf numFmtId="0" fontId="38" fillId="0" borderId="30" xfId="0" applyFont="1" applyBorder="1" applyAlignment="1">
      <alignment horizontal="center" vertical="center"/>
    </xf>
    <xf numFmtId="0" fontId="38" fillId="0" borderId="65" xfId="0" applyFont="1" applyBorder="1" applyAlignment="1">
      <alignment horizontal="center" vertical="center"/>
    </xf>
    <xf numFmtId="43" fontId="37" fillId="0" borderId="20" xfId="3" applyFont="1" applyFill="1" applyBorder="1" applyAlignment="1" applyProtection="1">
      <alignment horizontal="right"/>
      <protection locked="0"/>
    </xf>
    <xf numFmtId="174" fontId="37" fillId="0" borderId="8" xfId="3" applyNumberFormat="1" applyFont="1" applyFill="1" applyBorder="1" applyAlignment="1" applyProtection="1">
      <alignment horizontal="right"/>
      <protection locked="0"/>
    </xf>
    <xf numFmtId="8" fontId="37" fillId="0" borderId="12" xfId="1" applyFont="1" applyFill="1" applyBorder="1" applyAlignment="1" applyProtection="1">
      <alignment horizontal="right"/>
      <protection locked="0"/>
    </xf>
    <xf numFmtId="8" fontId="37" fillId="0" borderId="13" xfId="1" applyFont="1" applyFill="1" applyBorder="1" applyAlignment="1" applyProtection="1">
      <alignment vertical="center"/>
    </xf>
    <xf numFmtId="0" fontId="46" fillId="0" borderId="71" xfId="2" applyFont="1" applyFill="1" applyBorder="1" applyAlignment="1" applyProtection="1">
      <alignment horizontal="left" vertical="top" wrapText="1"/>
    </xf>
    <xf numFmtId="171" fontId="37" fillId="0" borderId="0" xfId="0" applyNumberFormat="1" applyFont="1" applyAlignment="1">
      <alignment horizontal="center"/>
    </xf>
    <xf numFmtId="0" fontId="47" fillId="0" borderId="0" xfId="0" applyFont="1"/>
    <xf numFmtId="0" fontId="37" fillId="8" borderId="1" xfId="0" applyFont="1" applyFill="1" applyBorder="1" applyAlignment="1">
      <alignment horizontal="justify" vertical="top" wrapText="1"/>
    </xf>
    <xf numFmtId="6" fontId="37" fillId="0" borderId="0" xfId="0" applyNumberFormat="1" applyFont="1"/>
    <xf numFmtId="0" fontId="46" fillId="0" borderId="76" xfId="2" applyFont="1" applyBorder="1" applyAlignment="1" applyProtection="1">
      <alignment horizontal="left" vertical="top" wrapText="1"/>
    </xf>
    <xf numFmtId="8" fontId="37" fillId="0" borderId="1" xfId="1" applyFont="1" applyBorder="1" applyAlignment="1" applyProtection="1">
      <alignment vertical="top"/>
      <protection locked="0"/>
    </xf>
    <xf numFmtId="0" fontId="37" fillId="8" borderId="71" xfId="0" applyFont="1" applyFill="1" applyBorder="1" applyAlignment="1">
      <alignment horizontal="justify" vertical="top" wrapText="1"/>
    </xf>
    <xf numFmtId="0" fontId="46" fillId="0" borderId="71" xfId="2" applyFont="1" applyBorder="1" applyAlignment="1" applyProtection="1">
      <alignment horizontal="left" vertical="top" wrapText="1"/>
    </xf>
    <xf numFmtId="8" fontId="37" fillId="0" borderId="0" xfId="1" applyFont="1" applyAlignment="1">
      <alignment vertical="top"/>
    </xf>
    <xf numFmtId="0" fontId="37" fillId="0" borderId="71" xfId="0" applyFont="1" applyBorder="1" applyAlignment="1">
      <alignment horizontal="justify" vertical="top" wrapText="1"/>
    </xf>
    <xf numFmtId="0" fontId="46" fillId="0" borderId="27" xfId="2" applyFont="1" applyBorder="1" applyAlignment="1" applyProtection="1">
      <alignment horizontal="left" vertical="top" wrapText="1"/>
    </xf>
    <xf numFmtId="0" fontId="46" fillId="0" borderId="0" xfId="2" applyFont="1" applyAlignment="1" applyProtection="1">
      <alignment vertical="top"/>
    </xf>
    <xf numFmtId="8" fontId="37" fillId="0" borderId="42" xfId="1" applyFont="1" applyBorder="1" applyAlignment="1" applyProtection="1">
      <alignment vertical="top"/>
      <protection locked="0"/>
    </xf>
    <xf numFmtId="0" fontId="38" fillId="8" borderId="71" xfId="0" applyFont="1" applyFill="1" applyBorder="1" applyAlignment="1">
      <alignment horizontal="justify" vertical="top" wrapText="1"/>
    </xf>
    <xf numFmtId="8" fontId="38" fillId="0" borderId="1" xfId="1" applyFont="1" applyBorder="1" applyAlignment="1">
      <alignment vertical="top"/>
    </xf>
    <xf numFmtId="0" fontId="46" fillId="0" borderId="76" xfId="2" applyFont="1" applyBorder="1" applyAlignment="1" applyProtection="1">
      <alignment horizontal="left" wrapText="1"/>
    </xf>
    <xf numFmtId="8" fontId="37" fillId="0" borderId="42" xfId="1" applyFont="1" applyBorder="1" applyProtection="1">
      <protection locked="0"/>
    </xf>
    <xf numFmtId="8" fontId="38" fillId="0" borderId="42" xfId="1" applyFont="1" applyBorder="1"/>
    <xf numFmtId="0" fontId="48" fillId="0" borderId="0" xfId="0" applyFont="1"/>
    <xf numFmtId="0" fontId="37" fillId="9" borderId="1" xfId="0" applyFont="1" applyFill="1" applyBorder="1" applyAlignment="1">
      <alignment horizontal="justify" vertical="top" wrapText="1"/>
    </xf>
    <xf numFmtId="0" fontId="37" fillId="9" borderId="71" xfId="0" applyFont="1" applyFill="1" applyBorder="1" applyAlignment="1">
      <alignment horizontal="justify" vertical="top" wrapText="1"/>
    </xf>
    <xf numFmtId="0" fontId="46" fillId="0" borderId="0" xfId="2" applyFont="1" applyAlignment="1" applyProtection="1">
      <alignment horizontal="left" vertical="top" wrapText="1"/>
    </xf>
    <xf numFmtId="8" fontId="37" fillId="0" borderId="0" xfId="0" applyNumberFormat="1" applyFont="1"/>
    <xf numFmtId="0" fontId="49" fillId="0" borderId="0" xfId="0" applyFont="1"/>
    <xf numFmtId="8" fontId="38" fillId="0" borderId="42" xfId="1" applyFont="1" applyBorder="1" applyAlignment="1">
      <alignment vertical="top"/>
    </xf>
    <xf numFmtId="0" fontId="37" fillId="9" borderId="71" xfId="0" applyFont="1" applyFill="1" applyBorder="1" applyAlignment="1">
      <alignment horizontal="justify" wrapText="1"/>
    </xf>
    <xf numFmtId="0" fontId="46" fillId="0" borderId="0" xfId="2" applyFont="1" applyAlignment="1" applyProtection="1">
      <alignment horizontal="left"/>
    </xf>
    <xf numFmtId="0" fontId="38" fillId="0" borderId="48" xfId="0" applyFont="1" applyBorder="1" applyAlignment="1">
      <alignment horizontal="left" vertical="top" wrapText="1"/>
    </xf>
    <xf numFmtId="0" fontId="37" fillId="0" borderId="1" xfId="0" applyFont="1" applyBorder="1" applyAlignment="1">
      <alignment horizontal="left" vertical="top" wrapText="1"/>
    </xf>
    <xf numFmtId="0" fontId="37" fillId="0" borderId="71" xfId="0" applyFont="1" applyBorder="1" applyAlignment="1">
      <alignment horizontal="left" vertical="top" wrapText="1"/>
    </xf>
    <xf numFmtId="0" fontId="37" fillId="0" borderId="27" xfId="0" applyFont="1" applyBorder="1" applyAlignment="1">
      <alignment horizontal="left" vertical="top" wrapText="1"/>
    </xf>
    <xf numFmtId="0" fontId="50" fillId="0" borderId="0" xfId="0" applyFont="1"/>
    <xf numFmtId="0" fontId="37" fillId="9" borderId="1" xfId="2" applyFont="1" applyFill="1" applyBorder="1" applyAlignment="1" applyProtection="1">
      <alignment horizontal="justify" wrapText="1"/>
    </xf>
    <xf numFmtId="0" fontId="37" fillId="0" borderId="1" xfId="2" applyFont="1" applyFill="1" applyBorder="1" applyAlignment="1" applyProtection="1">
      <alignment horizontal="left" wrapText="1"/>
    </xf>
    <xf numFmtId="0" fontId="38" fillId="0" borderId="0" xfId="0" applyFont="1" applyAlignment="1">
      <alignment horizontal="right"/>
    </xf>
    <xf numFmtId="0" fontId="38" fillId="0" borderId="10" xfId="0" applyFont="1" applyBorder="1" applyAlignment="1">
      <alignment horizontal="center" vertical="center" wrapText="1"/>
    </xf>
    <xf numFmtId="0" fontId="38" fillId="0" borderId="10" xfId="0" applyFont="1" applyBorder="1" applyAlignment="1">
      <alignment horizontal="center" vertical="center"/>
    </xf>
    <xf numFmtId="0" fontId="38" fillId="0" borderId="11" xfId="0" applyFont="1" applyBorder="1" applyAlignment="1">
      <alignment horizontal="center" vertical="center"/>
    </xf>
    <xf numFmtId="0" fontId="37" fillId="0" borderId="0" xfId="0" applyFont="1" applyAlignment="1">
      <alignment horizontal="left" wrapText="1"/>
    </xf>
    <xf numFmtId="173" fontId="38" fillId="0" borderId="16" xfId="0" applyNumberFormat="1" applyFont="1" applyBorder="1" applyAlignment="1">
      <alignment horizontal="left" vertical="center" wrapText="1"/>
    </xf>
    <xf numFmtId="8" fontId="38" fillId="0" borderId="16" xfId="1" applyFont="1" applyFill="1" applyBorder="1" applyAlignment="1">
      <alignment horizontal="right" vertical="center" wrapText="1"/>
    </xf>
    <xf numFmtId="0" fontId="38" fillId="0" borderId="25" xfId="0" applyFont="1" applyBorder="1" applyAlignment="1">
      <alignment horizontal="center" vertical="center" wrapText="1"/>
    </xf>
    <xf numFmtId="6" fontId="38" fillId="0" borderId="16" xfId="1" applyNumberFormat="1" applyFont="1" applyFill="1" applyBorder="1" applyAlignment="1">
      <alignment horizontal="left" vertical="center" wrapText="1"/>
    </xf>
    <xf numFmtId="8" fontId="37" fillId="0" borderId="16" xfId="1" applyFont="1" applyFill="1" applyBorder="1" applyAlignment="1" applyProtection="1">
      <alignment horizontal="right"/>
    </xf>
    <xf numFmtId="8" fontId="38" fillId="0" borderId="16" xfId="1" applyFont="1" applyFill="1" applyBorder="1" applyAlignment="1" applyProtection="1">
      <alignment horizontal="right" vertical="center" wrapText="1"/>
    </xf>
    <xf numFmtId="0" fontId="46" fillId="0" borderId="1" xfId="2" applyFont="1" applyFill="1" applyBorder="1" applyAlignment="1" applyProtection="1">
      <alignment horizontal="justify" vertical="top" wrapText="1"/>
    </xf>
    <xf numFmtId="8" fontId="37" fillId="0" borderId="1" xfId="1" applyFont="1" applyFill="1" applyBorder="1" applyAlignment="1">
      <alignment vertical="top"/>
    </xf>
    <xf numFmtId="0" fontId="46" fillId="0" borderId="1" xfId="2" applyFont="1" applyFill="1" applyBorder="1" applyAlignment="1" applyProtection="1">
      <alignment horizontal="left" vertical="top" wrapText="1"/>
    </xf>
    <xf numFmtId="8" fontId="37" fillId="0" borderId="1" xfId="1" applyFont="1" applyFill="1" applyBorder="1" applyAlignment="1" applyProtection="1">
      <alignment vertical="top"/>
    </xf>
    <xf numFmtId="6" fontId="38" fillId="0" borderId="16" xfId="1" applyNumberFormat="1" applyFont="1" applyFill="1" applyBorder="1" applyAlignment="1" applyProtection="1">
      <alignment horizontal="left" vertical="center" wrapText="1"/>
    </xf>
    <xf numFmtId="171" fontId="38" fillId="0" borderId="16" xfId="0" applyNumberFormat="1" applyFont="1" applyBorder="1" applyAlignment="1" applyProtection="1">
      <alignment vertical="center"/>
      <protection locked="0"/>
    </xf>
    <xf numFmtId="171" fontId="38" fillId="0" borderId="16" xfId="0" applyNumberFormat="1" applyFont="1" applyBorder="1" applyAlignment="1">
      <alignment vertical="center"/>
    </xf>
    <xf numFmtId="8" fontId="38" fillId="0" borderId="0" xfId="1" applyFont="1" applyFill="1"/>
    <xf numFmtId="8" fontId="38" fillId="0" borderId="0" xfId="1" applyFont="1" applyFill="1" applyProtection="1"/>
    <xf numFmtId="0" fontId="37" fillId="0" borderId="48" xfId="0" applyFont="1" applyBorder="1" applyAlignment="1">
      <alignment horizontal="left" vertical="top" wrapText="1"/>
    </xf>
    <xf numFmtId="171" fontId="38" fillId="0" borderId="22" xfId="0" applyNumberFormat="1" applyFont="1" applyBorder="1" applyAlignment="1">
      <alignment vertical="center"/>
    </xf>
    <xf numFmtId="0" fontId="46" fillId="0" borderId="27" xfId="2" applyFont="1" applyFill="1" applyBorder="1" applyAlignment="1" applyProtection="1">
      <alignment horizontal="justify" vertical="top" wrapText="1"/>
    </xf>
    <xf numFmtId="8" fontId="37" fillId="0" borderId="83" xfId="1" applyFont="1" applyFill="1" applyBorder="1" applyAlignment="1">
      <alignment vertical="top"/>
    </xf>
    <xf numFmtId="0" fontId="38" fillId="0" borderId="10" xfId="0" applyFont="1" applyBorder="1" applyAlignment="1">
      <alignment vertical="center"/>
    </xf>
    <xf numFmtId="0" fontId="38" fillId="0" borderId="12" xfId="0" applyFont="1" applyBorder="1" applyAlignment="1">
      <alignment vertical="center"/>
    </xf>
    <xf numFmtId="0" fontId="38" fillId="0" borderId="10" xfId="0" applyFont="1" applyBorder="1" applyAlignment="1">
      <alignment horizontal="centerContinuous" vertical="center"/>
    </xf>
    <xf numFmtId="0" fontId="38" fillId="0" borderId="12" xfId="0" applyFont="1" applyBorder="1" applyAlignment="1">
      <alignment horizontal="centerContinuous" vertical="center"/>
    </xf>
    <xf numFmtId="0" fontId="38" fillId="0" borderId="38" xfId="0" applyFont="1" applyBorder="1" applyAlignment="1">
      <alignment horizontal="center" vertical="center" wrapText="1"/>
    </xf>
    <xf numFmtId="0" fontId="38" fillId="0" borderId="3" xfId="0" applyFont="1" applyBorder="1" applyAlignment="1">
      <alignment horizontal="center" vertical="center" wrapText="1"/>
    </xf>
    <xf numFmtId="0" fontId="38" fillId="0" borderId="81" xfId="0" applyFont="1" applyBorder="1" applyAlignment="1">
      <alignment horizontal="center" vertical="center" wrapText="1"/>
    </xf>
    <xf numFmtId="8" fontId="37" fillId="0" borderId="53" xfId="1" applyFont="1" applyFill="1" applyBorder="1" applyAlignment="1" applyProtection="1">
      <alignment horizontal="right"/>
    </xf>
    <xf numFmtId="8" fontId="37" fillId="0" borderId="33" xfId="1" applyFont="1" applyFill="1" applyBorder="1" applyAlignment="1" applyProtection="1">
      <alignment horizontal="right"/>
    </xf>
    <xf numFmtId="8" fontId="37" fillId="0" borderId="12" xfId="1" applyFont="1" applyFill="1" applyBorder="1" applyAlignment="1" applyProtection="1">
      <alignment horizontal="right"/>
    </xf>
    <xf numFmtId="43" fontId="37" fillId="0" borderId="20" xfId="3" applyFont="1" applyFill="1" applyBorder="1" applyAlignment="1" applyProtection="1">
      <alignment horizontal="right"/>
    </xf>
    <xf numFmtId="174" fontId="37" fillId="0" borderId="8" xfId="3" applyNumberFormat="1" applyFont="1" applyFill="1" applyBorder="1" applyAlignment="1" applyProtection="1">
      <alignment horizontal="right"/>
    </xf>
    <xf numFmtId="2" fontId="38" fillId="0" borderId="16" xfId="1" applyNumberFormat="1" applyFont="1" applyFill="1" applyBorder="1" applyAlignment="1">
      <alignment horizontal="right" vertical="center" wrapText="1"/>
    </xf>
    <xf numFmtId="1" fontId="38" fillId="0" borderId="16" xfId="1" applyNumberFormat="1" applyFont="1" applyFill="1" applyBorder="1" applyAlignment="1">
      <alignment horizontal="right" vertical="center" wrapText="1"/>
    </xf>
    <xf numFmtId="2" fontId="38" fillId="0" borderId="4" xfId="0" applyNumberFormat="1" applyFont="1" applyBorder="1" applyAlignment="1" applyProtection="1">
      <alignment vertical="center"/>
      <protection locked="0"/>
    </xf>
    <xf numFmtId="1" fontId="38" fillId="0" borderId="2" xfId="0" applyNumberFormat="1" applyFont="1" applyBorder="1" applyAlignment="1" applyProtection="1">
      <alignment vertical="center"/>
      <protection locked="0"/>
    </xf>
    <xf numFmtId="8" fontId="38" fillId="0" borderId="16" xfId="1" applyFont="1" applyFill="1" applyBorder="1" applyAlignment="1" applyProtection="1">
      <alignment vertical="center"/>
      <protection locked="0"/>
    </xf>
    <xf numFmtId="8" fontId="38" fillId="0" borderId="58" xfId="1" applyFont="1" applyFill="1" applyBorder="1" applyAlignment="1" applyProtection="1">
      <alignment horizontal="right" vertical="center"/>
    </xf>
    <xf numFmtId="2" fontId="38" fillId="0" borderId="65" xfId="1" applyNumberFormat="1" applyFont="1" applyFill="1" applyBorder="1" applyAlignment="1">
      <alignment horizontal="right" vertical="center" wrapText="1"/>
    </xf>
    <xf numFmtId="2" fontId="38" fillId="0" borderId="65" xfId="0" applyNumberFormat="1" applyFont="1" applyBorder="1" applyAlignment="1" applyProtection="1">
      <alignment vertical="center"/>
      <protection locked="0"/>
    </xf>
    <xf numFmtId="2" fontId="38" fillId="0" borderId="10" xfId="1" applyNumberFormat="1" applyFont="1" applyFill="1" applyBorder="1" applyAlignment="1">
      <alignment horizontal="right" vertical="center" wrapText="1"/>
    </xf>
    <xf numFmtId="2" fontId="38" fillId="0" borderId="10" xfId="0" applyNumberFormat="1" applyFont="1" applyBorder="1" applyAlignment="1" applyProtection="1">
      <alignment vertical="center"/>
      <protection locked="0"/>
    </xf>
    <xf numFmtId="1" fontId="38" fillId="0" borderId="14" xfId="1" applyNumberFormat="1" applyFont="1" applyFill="1" applyBorder="1" applyAlignment="1">
      <alignment horizontal="right" vertical="center" wrapText="1"/>
    </xf>
    <xf numFmtId="1" fontId="38" fillId="0" borderId="16" xfId="0" applyNumberFormat="1" applyFont="1" applyBorder="1" applyAlignment="1" applyProtection="1">
      <alignment vertical="center"/>
      <protection locked="0"/>
    </xf>
    <xf numFmtId="1" fontId="38" fillId="0" borderId="14" xfId="0" applyNumberFormat="1" applyFont="1" applyBorder="1" applyAlignment="1" applyProtection="1">
      <alignment vertical="center"/>
      <protection locked="0"/>
    </xf>
    <xf numFmtId="8" fontId="37" fillId="0" borderId="16" xfId="1" applyFont="1" applyFill="1" applyBorder="1" applyAlignment="1" applyProtection="1">
      <alignment horizontal="right" vertical="center"/>
      <protection locked="0"/>
    </xf>
    <xf numFmtId="0" fontId="37" fillId="0" borderId="0" xfId="0" applyFont="1" applyAlignment="1">
      <alignment horizontal="justify" wrapText="1"/>
    </xf>
    <xf numFmtId="0" fontId="46" fillId="0" borderId="0" xfId="2" applyFont="1" applyFill="1" applyBorder="1" applyAlignment="1" applyProtection="1">
      <alignment horizontal="left" wrapText="1"/>
    </xf>
    <xf numFmtId="0" fontId="37" fillId="0" borderId="0" xfId="0" applyFont="1" applyAlignment="1">
      <alignment horizontal="right" wrapText="1"/>
    </xf>
    <xf numFmtId="173" fontId="37" fillId="0" borderId="0" xfId="0" applyNumberFormat="1" applyFont="1"/>
    <xf numFmtId="0" fontId="37" fillId="0" borderId="32" xfId="0" applyFont="1" applyBorder="1" applyAlignment="1">
      <alignment vertical="top"/>
    </xf>
    <xf numFmtId="8" fontId="37" fillId="0" borderId="18" xfId="1" applyFont="1" applyFill="1" applyBorder="1" applyAlignment="1">
      <alignment vertical="top"/>
    </xf>
    <xf numFmtId="0" fontId="37" fillId="0" borderId="35" xfId="0" applyFont="1" applyBorder="1" applyAlignment="1">
      <alignment vertical="top"/>
    </xf>
    <xf numFmtId="8" fontId="37" fillId="0" borderId="35" xfId="1" applyFont="1" applyFill="1" applyBorder="1" applyAlignment="1">
      <alignment vertical="top"/>
    </xf>
    <xf numFmtId="2" fontId="37" fillId="0" borderId="20" xfId="1" applyNumberFormat="1" applyFont="1" applyFill="1" applyBorder="1" applyAlignment="1" applyProtection="1">
      <alignment horizontal="right"/>
    </xf>
    <xf numFmtId="2" fontId="37" fillId="0" borderId="8" xfId="1" applyNumberFormat="1" applyFont="1" applyFill="1" applyBorder="1" applyAlignment="1" applyProtection="1">
      <alignment horizontal="right"/>
    </xf>
    <xf numFmtId="8" fontId="37" fillId="0" borderId="15" xfId="1" applyFont="1" applyFill="1" applyBorder="1" applyAlignment="1" applyProtection="1">
      <alignment horizontal="right"/>
    </xf>
    <xf numFmtId="167" fontId="37" fillId="0" borderId="75" xfId="0" applyNumberFormat="1" applyFont="1" applyBorder="1" applyAlignment="1">
      <alignment horizontal="center"/>
    </xf>
    <xf numFmtId="8" fontId="37" fillId="0" borderId="29" xfId="1" applyFont="1" applyFill="1" applyBorder="1" applyAlignment="1" applyProtection="1">
      <alignment horizontal="right"/>
    </xf>
    <xf numFmtId="8" fontId="37" fillId="0" borderId="20" xfId="1" applyFont="1" applyFill="1" applyBorder="1" applyAlignment="1" applyProtection="1">
      <alignment horizontal="right"/>
    </xf>
    <xf numFmtId="0" fontId="38" fillId="0" borderId="25" xfId="0" applyFont="1" applyBorder="1" applyAlignment="1">
      <alignment horizontal="center" wrapText="1"/>
    </xf>
    <xf numFmtId="0" fontId="37" fillId="0" borderId="0" xfId="0" applyFont="1" applyAlignment="1">
      <alignment vertical="center"/>
    </xf>
    <xf numFmtId="168" fontId="37" fillId="0" borderId="64" xfId="0" applyNumberFormat="1" applyFont="1" applyBorder="1" applyAlignment="1">
      <alignment horizontal="right" vertical="center"/>
    </xf>
    <xf numFmtId="8" fontId="37" fillId="0" borderId="60" xfId="1" applyFont="1" applyFill="1" applyBorder="1" applyAlignment="1" applyProtection="1">
      <alignment horizontal="right"/>
      <protection locked="0"/>
    </xf>
    <xf numFmtId="8" fontId="37" fillId="0" borderId="61" xfId="1" applyFont="1" applyFill="1" applyBorder="1" applyAlignment="1" applyProtection="1">
      <alignment horizontal="right"/>
      <protection locked="0"/>
    </xf>
    <xf numFmtId="8" fontId="37" fillId="0" borderId="9" xfId="1" applyFont="1" applyFill="1" applyBorder="1" applyAlignment="1" applyProtection="1">
      <alignment horizontal="right"/>
      <protection locked="0"/>
    </xf>
    <xf numFmtId="8" fontId="37" fillId="0" borderId="59" xfId="1" applyFont="1" applyFill="1" applyBorder="1" applyAlignment="1" applyProtection="1">
      <alignment horizontal="right"/>
      <protection locked="0"/>
    </xf>
    <xf numFmtId="165" fontId="37" fillId="0" borderId="16" xfId="0" applyNumberFormat="1" applyFont="1" applyBorder="1" applyAlignment="1">
      <alignment horizontal="right" vertical="center"/>
    </xf>
    <xf numFmtId="0" fontId="38" fillId="0" borderId="69" xfId="0" applyFont="1" applyBorder="1" applyAlignment="1">
      <alignment horizontal="center" vertical="center" wrapText="1"/>
    </xf>
    <xf numFmtId="8" fontId="37" fillId="0" borderId="32" xfId="1" applyFont="1" applyFill="1" applyBorder="1" applyAlignment="1" applyProtection="1">
      <alignment horizontal="right"/>
    </xf>
    <xf numFmtId="8" fontId="37" fillId="0" borderId="27" xfId="1" applyFont="1" applyFill="1" applyBorder="1" applyAlignment="1" applyProtection="1">
      <alignment horizontal="right"/>
    </xf>
    <xf numFmtId="8" fontId="37" fillId="0" borderId="1" xfId="1" applyFont="1" applyFill="1" applyBorder="1" applyAlignment="1" applyProtection="1">
      <alignment horizontal="right"/>
    </xf>
    <xf numFmtId="8" fontId="37" fillId="0" borderId="8" xfId="1" applyFont="1" applyFill="1" applyBorder="1" applyAlignment="1" applyProtection="1">
      <alignment horizontal="right"/>
    </xf>
    <xf numFmtId="168" fontId="37" fillId="0" borderId="16" xfId="0" applyNumberFormat="1" applyFont="1" applyBorder="1" applyAlignment="1">
      <alignment horizontal="center"/>
    </xf>
    <xf numFmtId="164" fontId="38" fillId="0" borderId="0" xfId="0" applyNumberFormat="1" applyFont="1" applyAlignment="1">
      <alignment horizontal="right" vertical="center"/>
    </xf>
    <xf numFmtId="8" fontId="37" fillId="0" borderId="56" xfId="1" applyFont="1" applyFill="1" applyBorder="1" applyAlignment="1" applyProtection="1">
      <alignment horizontal="right"/>
    </xf>
    <xf numFmtId="8" fontId="37" fillId="0" borderId="42" xfId="1" applyFont="1" applyFill="1" applyBorder="1" applyAlignment="1" applyProtection="1">
      <alignment horizontal="right"/>
    </xf>
    <xf numFmtId="2" fontId="37" fillId="0" borderId="1" xfId="1" applyNumberFormat="1" applyFont="1" applyFill="1" applyBorder="1" applyAlignment="1" applyProtection="1">
      <alignment horizontal="right"/>
    </xf>
    <xf numFmtId="2" fontId="37" fillId="0" borderId="42" xfId="1" applyNumberFormat="1" applyFont="1" applyFill="1" applyBorder="1" applyAlignment="1" applyProtection="1">
      <alignment horizontal="right"/>
    </xf>
    <xf numFmtId="0" fontId="37" fillId="0" borderId="0" xfId="0" applyFont="1" applyAlignment="1" applyProtection="1">
      <alignment horizontal="center"/>
      <protection locked="0"/>
    </xf>
    <xf numFmtId="170" fontId="37" fillId="0" borderId="15" xfId="0" applyNumberFormat="1" applyFont="1" applyBorder="1" applyAlignment="1">
      <alignment horizontal="right"/>
    </xf>
    <xf numFmtId="170" fontId="37" fillId="0" borderId="25" xfId="0" applyNumberFormat="1" applyFont="1" applyBorder="1" applyAlignment="1">
      <alignment horizontal="right"/>
    </xf>
    <xf numFmtId="0" fontId="38" fillId="0" borderId="69" xfId="0" applyFont="1" applyBorder="1" applyAlignment="1">
      <alignment horizontal="left" vertical="center" wrapText="1"/>
    </xf>
    <xf numFmtId="8" fontId="37" fillId="0" borderId="17" xfId="1" applyFont="1" applyFill="1" applyBorder="1" applyAlignment="1" applyProtection="1">
      <alignment horizontal="right"/>
    </xf>
    <xf numFmtId="8" fontId="37" fillId="0" borderId="19" xfId="1" applyFont="1" applyFill="1" applyBorder="1" applyAlignment="1" applyProtection="1">
      <alignment horizontal="right"/>
    </xf>
    <xf numFmtId="0" fontId="38" fillId="0" borderId="69" xfId="0" applyFont="1" applyBorder="1" applyAlignment="1">
      <alignment horizontal="left" vertical="center"/>
    </xf>
    <xf numFmtId="0" fontId="38" fillId="0" borderId="33" xfId="0" applyFont="1" applyBorder="1" applyAlignment="1">
      <alignment horizontal="center" vertical="center" wrapText="1"/>
    </xf>
    <xf numFmtId="0" fontId="38" fillId="0" borderId="46" xfId="0" applyFont="1" applyBorder="1" applyAlignment="1">
      <alignment vertical="center"/>
    </xf>
    <xf numFmtId="0" fontId="38" fillId="0" borderId="29" xfId="0" applyFont="1" applyBorder="1" applyAlignment="1">
      <alignment vertical="center"/>
    </xf>
    <xf numFmtId="0" fontId="1" fillId="0" borderId="0" xfId="0" applyFont="1" applyAlignment="1">
      <alignment horizontal="right"/>
    </xf>
    <xf numFmtId="0" fontId="37" fillId="0" borderId="0" xfId="0" applyFont="1" applyAlignment="1">
      <alignment horizontal="right" wrapText="1"/>
    </xf>
    <xf numFmtId="0" fontId="40" fillId="0" borderId="5" xfId="0" applyFont="1" applyBorder="1" applyAlignment="1" applyProtection="1">
      <alignment horizontal="center"/>
      <protection locked="0"/>
    </xf>
    <xf numFmtId="0" fontId="37" fillId="0" borderId="0" xfId="0" applyFont="1"/>
    <xf numFmtId="0" fontId="37" fillId="0" borderId="0" xfId="0" applyFont="1" applyAlignment="1">
      <alignment horizontal="right"/>
    </xf>
    <xf numFmtId="0" fontId="38" fillId="0" borderId="0" xfId="0" applyFont="1" applyAlignment="1">
      <alignment horizontal="left" vertical="center" wrapText="1"/>
    </xf>
    <xf numFmtId="0" fontId="37" fillId="0" borderId="5" xfId="0" applyFont="1" applyBorder="1" applyAlignment="1" applyProtection="1">
      <alignment horizontal="center"/>
      <protection locked="0"/>
    </xf>
    <xf numFmtId="172" fontId="37" fillId="0" borderId="48" xfId="0" applyNumberFormat="1" applyFont="1" applyBorder="1" applyAlignment="1" applyProtection="1">
      <alignment horizontal="center"/>
      <protection locked="0"/>
    </xf>
    <xf numFmtId="0" fontId="38" fillId="0" borderId="0" xfId="0" applyFont="1" applyAlignment="1">
      <alignment horizontal="right"/>
    </xf>
    <xf numFmtId="0" fontId="37" fillId="0" borderId="48" xfId="0" applyFont="1" applyBorder="1" applyAlignment="1" applyProtection="1">
      <alignment horizontal="center"/>
      <protection locked="0"/>
    </xf>
    <xf numFmtId="171" fontId="37" fillId="0" borderId="0" xfId="0" applyNumberFormat="1" applyFont="1" applyAlignment="1">
      <alignment horizontal="center"/>
    </xf>
    <xf numFmtId="0" fontId="37" fillId="0" borderId="0" xfId="0" applyFont="1" applyAlignment="1">
      <alignment horizontal="center"/>
    </xf>
    <xf numFmtId="0" fontId="37" fillId="0" borderId="1" xfId="0" applyFont="1" applyBorder="1" applyAlignment="1">
      <alignment horizontal="left" vertical="top" wrapText="1"/>
    </xf>
    <xf numFmtId="0" fontId="37" fillId="0" borderId="1" xfId="0" applyFont="1" applyBorder="1" applyAlignment="1">
      <alignment horizontal="left" vertical="center" wrapText="1"/>
    </xf>
    <xf numFmtId="0" fontId="29" fillId="0" borderId="1" xfId="0" applyFont="1" applyBorder="1" applyAlignment="1">
      <alignment horizontal="left" vertical="top" wrapText="1"/>
    </xf>
    <xf numFmtId="0" fontId="46" fillId="0" borderId="0" xfId="2" applyFont="1" applyFill="1" applyAlignment="1" applyProtection="1">
      <alignment horizontal="left"/>
    </xf>
    <xf numFmtId="0" fontId="38" fillId="0" borderId="10" xfId="0" applyFont="1" applyBorder="1" applyAlignment="1">
      <alignment horizontal="center" vertical="center" wrapText="1"/>
    </xf>
    <xf numFmtId="0" fontId="38" fillId="0" borderId="11" xfId="0" applyFont="1" applyBorder="1" applyAlignment="1">
      <alignment horizontal="center" vertical="center" wrapText="1"/>
    </xf>
    <xf numFmtId="0" fontId="38" fillId="0" borderId="12" xfId="0" applyFont="1" applyBorder="1" applyAlignment="1">
      <alignment horizontal="center" vertical="center" wrapText="1"/>
    </xf>
    <xf numFmtId="0" fontId="37" fillId="0" borderId="83" xfId="0" applyFont="1" applyBorder="1" applyAlignment="1">
      <alignment horizontal="left" vertical="top" wrapText="1"/>
    </xf>
    <xf numFmtId="0" fontId="37" fillId="0" borderId="5" xfId="0" applyFont="1" applyBorder="1" applyAlignment="1">
      <alignment horizontal="left" vertical="top" wrapText="1"/>
    </xf>
    <xf numFmtId="0" fontId="37" fillId="0" borderId="76" xfId="0" applyFont="1" applyBorder="1" applyAlignment="1">
      <alignment horizontal="left" vertical="top" wrapText="1"/>
    </xf>
    <xf numFmtId="0" fontId="38" fillId="0" borderId="10" xfId="0" applyFont="1" applyBorder="1" applyAlignment="1">
      <alignment horizontal="center" vertical="center"/>
    </xf>
    <xf numFmtId="0" fontId="38" fillId="0" borderId="11" xfId="0" applyFont="1" applyBorder="1" applyAlignment="1">
      <alignment horizontal="center" vertical="center"/>
    </xf>
    <xf numFmtId="0" fontId="38" fillId="0" borderId="12" xfId="0" applyFont="1" applyBorder="1" applyAlignment="1">
      <alignment horizontal="center" vertical="center"/>
    </xf>
    <xf numFmtId="0" fontId="21" fillId="4" borderId="10" xfId="0" applyFont="1" applyFill="1" applyBorder="1" applyAlignment="1">
      <alignment horizontal="center" vertical="center" wrapText="1"/>
    </xf>
    <xf numFmtId="0" fontId="21" fillId="4" borderId="11" xfId="0" applyFont="1" applyFill="1" applyBorder="1" applyAlignment="1">
      <alignment horizontal="center" vertical="center" wrapText="1"/>
    </xf>
    <xf numFmtId="0" fontId="21" fillId="4" borderId="12" xfId="0" applyFont="1" applyFill="1" applyBorder="1" applyAlignment="1">
      <alignment horizontal="center" vertical="center" wrapText="1"/>
    </xf>
    <xf numFmtId="0" fontId="29" fillId="0" borderId="77" xfId="0" applyFont="1" applyBorder="1" applyAlignment="1">
      <alignment horizontal="left" vertical="top" wrapText="1"/>
    </xf>
    <xf numFmtId="0" fontId="29" fillId="0" borderId="0" xfId="0" applyFont="1" applyAlignment="1">
      <alignment horizontal="left" vertical="top" wrapText="1"/>
    </xf>
    <xf numFmtId="0" fontId="13" fillId="5" borderId="10" xfId="0" applyFont="1" applyFill="1" applyBorder="1" applyAlignment="1">
      <alignment horizontal="center" vertical="center"/>
    </xf>
    <xf numFmtId="0" fontId="13" fillId="5" borderId="11" xfId="0" applyFont="1" applyFill="1" applyBorder="1" applyAlignment="1">
      <alignment horizontal="center" vertical="center"/>
    </xf>
    <xf numFmtId="0" fontId="13" fillId="5" borderId="12" xfId="0" applyFont="1" applyFill="1" applyBorder="1" applyAlignment="1">
      <alignment horizontal="center" vertical="center"/>
    </xf>
    <xf numFmtId="0" fontId="13" fillId="6" borderId="10" xfId="0" applyFont="1" applyFill="1" applyBorder="1" applyAlignment="1">
      <alignment horizontal="center" vertical="center"/>
    </xf>
    <xf numFmtId="0" fontId="13" fillId="6" borderId="11" xfId="0" applyFont="1" applyFill="1" applyBorder="1" applyAlignment="1">
      <alignment horizontal="center" vertical="center"/>
    </xf>
    <xf numFmtId="0" fontId="13" fillId="6" borderId="12" xfId="0" applyFont="1" applyFill="1" applyBorder="1" applyAlignment="1">
      <alignment horizontal="center" vertical="center"/>
    </xf>
    <xf numFmtId="171" fontId="38" fillId="0" borderId="10" xfId="0" applyNumberFormat="1" applyFont="1" applyBorder="1" applyAlignment="1" applyProtection="1">
      <alignment horizontal="center" vertical="center"/>
      <protection locked="0"/>
    </xf>
    <xf numFmtId="171" fontId="38" fillId="0" borderId="12" xfId="0" applyNumberFormat="1" applyFont="1" applyBorder="1" applyAlignment="1" applyProtection="1">
      <alignment horizontal="center" vertical="center"/>
      <protection locked="0"/>
    </xf>
    <xf numFmtId="0" fontId="51" fillId="0" borderId="13" xfId="2" applyFont="1" applyFill="1" applyBorder="1" applyAlignment="1" applyProtection="1">
      <alignment vertical="center"/>
    </xf>
    <xf numFmtId="0" fontId="51" fillId="0" borderId="14" xfId="2" applyFont="1" applyFill="1" applyBorder="1" applyAlignment="1" applyProtection="1">
      <alignment vertical="center"/>
    </xf>
    <xf numFmtId="0" fontId="51" fillId="0" borderId="25" xfId="2" applyFont="1" applyFill="1" applyBorder="1" applyAlignment="1" applyProtection="1">
      <alignment vertical="center"/>
    </xf>
    <xf numFmtId="0" fontId="37" fillId="0" borderId="32" xfId="0" applyFont="1" applyBorder="1" applyAlignment="1">
      <alignment horizontal="left" vertical="top" wrapText="1"/>
    </xf>
    <xf numFmtId="0" fontId="37" fillId="0" borderId="33" xfId="0" applyFont="1" applyBorder="1" applyAlignment="1">
      <alignment horizontal="left" vertical="top" wrapText="1"/>
    </xf>
    <xf numFmtId="0" fontId="37" fillId="0" borderId="35" xfId="0" applyFont="1" applyBorder="1" applyAlignment="1">
      <alignment horizontal="left" vertical="top" wrapText="1"/>
    </xf>
    <xf numFmtId="0" fontId="37" fillId="0" borderId="36" xfId="0" applyFont="1" applyBorder="1" applyAlignment="1">
      <alignment horizontal="left" vertical="top" wrapText="1"/>
    </xf>
    <xf numFmtId="0" fontId="37" fillId="0" borderId="49" xfId="0" applyFont="1" applyBorder="1" applyAlignment="1">
      <alignment horizontal="justify" vertical="top" wrapText="1"/>
    </xf>
    <xf numFmtId="0" fontId="37" fillId="0" borderId="66" xfId="0" applyFont="1" applyBorder="1" applyAlignment="1">
      <alignment vertical="top"/>
    </xf>
    <xf numFmtId="0" fontId="46" fillId="0" borderId="53" xfId="2" applyFont="1" applyFill="1" applyBorder="1" applyAlignment="1" applyProtection="1">
      <alignment horizontal="left" vertical="top" wrapText="1"/>
    </xf>
    <xf numFmtId="0" fontId="46" fillId="0" borderId="54" xfId="2" applyFont="1" applyFill="1" applyBorder="1" applyAlignment="1" applyProtection="1">
      <alignment horizontal="left" vertical="top"/>
    </xf>
    <xf numFmtId="0" fontId="37" fillId="0" borderId="46" xfId="0" applyFont="1" applyBorder="1" applyAlignment="1">
      <alignment horizontal="justify" vertical="top" wrapText="1"/>
    </xf>
    <xf numFmtId="0" fontId="37" fillId="0" borderId="66" xfId="0" applyFont="1" applyBorder="1" applyAlignment="1">
      <alignment horizontal="justify" vertical="top" wrapText="1"/>
    </xf>
    <xf numFmtId="0" fontId="46" fillId="0" borderId="54" xfId="2" applyFont="1" applyFill="1" applyBorder="1" applyAlignment="1" applyProtection="1">
      <alignment horizontal="left" vertical="top" wrapText="1"/>
    </xf>
    <xf numFmtId="0" fontId="38" fillId="0" borderId="78" xfId="0" applyFont="1" applyBorder="1" applyAlignment="1">
      <alignment horizontal="center" vertical="center"/>
    </xf>
    <xf numFmtId="8" fontId="38" fillId="0" borderId="16" xfId="1" applyFont="1" applyFill="1" applyBorder="1" applyAlignment="1">
      <alignment horizontal="right" vertical="center" wrapText="1"/>
    </xf>
    <xf numFmtId="0" fontId="37" fillId="0" borderId="53" xfId="0" applyFont="1" applyBorder="1" applyAlignment="1">
      <alignment horizontal="justify" vertical="top" wrapText="1"/>
    </xf>
    <xf numFmtId="0" fontId="37" fillId="0" borderId="54" xfId="0" applyFont="1" applyBorder="1" applyAlignment="1">
      <alignment vertical="top"/>
    </xf>
    <xf numFmtId="0" fontId="46" fillId="0" borderId="32" xfId="2" applyFont="1" applyFill="1" applyBorder="1" applyAlignment="1" applyProtection="1">
      <alignment horizontal="left" vertical="top" wrapText="1"/>
    </xf>
    <xf numFmtId="0" fontId="46" fillId="0" borderId="35" xfId="2" applyFont="1" applyFill="1" applyBorder="1" applyAlignment="1" applyProtection="1">
      <alignment horizontal="left" vertical="top"/>
    </xf>
    <xf numFmtId="0" fontId="37" fillId="0" borderId="54" xfId="0" applyFont="1" applyBorder="1" applyAlignment="1">
      <alignment horizontal="justify" vertical="top" wrapText="1"/>
    </xf>
    <xf numFmtId="0" fontId="46" fillId="0" borderId="35" xfId="2" applyFont="1" applyFill="1" applyBorder="1" applyAlignment="1" applyProtection="1">
      <alignment horizontal="left" vertical="top" wrapText="1"/>
    </xf>
    <xf numFmtId="0" fontId="37" fillId="0" borderId="64" xfId="0" applyFont="1" applyBorder="1" applyAlignment="1">
      <alignment horizontal="left" vertical="center" wrapText="1"/>
    </xf>
    <xf numFmtId="0" fontId="37" fillId="0" borderId="42" xfId="0" applyFont="1" applyBorder="1" applyAlignment="1">
      <alignment horizontal="left" vertical="top" wrapText="1"/>
    </xf>
    <xf numFmtId="0" fontId="37" fillId="0" borderId="48" xfId="0" applyFont="1" applyBorder="1" applyAlignment="1">
      <alignment horizontal="left" vertical="top" wrapText="1"/>
    </xf>
    <xf numFmtId="0" fontId="37" fillId="0" borderId="27" xfId="0" applyFont="1" applyBorder="1" applyAlignment="1">
      <alignment horizontal="left" vertical="top" wrapText="1"/>
    </xf>
    <xf numFmtId="0" fontId="25" fillId="0" borderId="0" xfId="2" applyAlignment="1" applyProtection="1">
      <alignment horizontal="left"/>
    </xf>
    <xf numFmtId="165" fontId="38" fillId="0" borderId="10" xfId="0" applyNumberFormat="1" applyFont="1" applyBorder="1" applyAlignment="1">
      <alignment horizontal="center" vertical="center" wrapText="1"/>
    </xf>
    <xf numFmtId="165" fontId="38" fillId="0" borderId="12" xfId="0" applyNumberFormat="1" applyFont="1" applyBorder="1" applyAlignment="1">
      <alignment horizontal="center" vertical="center" wrapText="1"/>
    </xf>
    <xf numFmtId="0" fontId="38" fillId="0" borderId="24" xfId="0" applyFont="1" applyBorder="1" applyAlignment="1">
      <alignment horizontal="center" vertical="center" wrapText="1"/>
    </xf>
    <xf numFmtId="0" fontId="37" fillId="0" borderId="69" xfId="0" applyFont="1" applyBorder="1" applyAlignment="1">
      <alignment horizontal="left" shrinkToFit="1"/>
    </xf>
    <xf numFmtId="0" fontId="37" fillId="0" borderId="0" xfId="0" applyFont="1" applyAlignment="1">
      <alignment horizontal="left" shrinkToFit="1"/>
    </xf>
    <xf numFmtId="0" fontId="37" fillId="0" borderId="0" xfId="0" applyFont="1" applyAlignment="1">
      <alignment horizontal="left" vertical="center" wrapText="1"/>
    </xf>
    <xf numFmtId="0" fontId="13" fillId="0" borderId="10" xfId="0" applyFont="1" applyBorder="1" applyAlignment="1">
      <alignment horizontal="center" vertical="center"/>
    </xf>
    <xf numFmtId="0" fontId="0" fillId="0" borderId="12" xfId="0" applyBorder="1"/>
    <xf numFmtId="169" fontId="16" fillId="0" borderId="10" xfId="0" applyNumberFormat="1" applyFont="1"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0" xfId="0" applyAlignment="1">
      <alignment horizontal="left" wrapText="1"/>
    </xf>
    <xf numFmtId="0" fontId="0" fillId="0" borderId="12" xfId="0" applyBorder="1" applyAlignment="1">
      <alignment horizontal="center" vertical="center"/>
    </xf>
    <xf numFmtId="0" fontId="13" fillId="0" borderId="11" xfId="0" applyFont="1" applyBorder="1" applyAlignment="1">
      <alignment horizontal="center" vertical="center"/>
    </xf>
    <xf numFmtId="0" fontId="38" fillId="0" borderId="0" xfId="0" applyFont="1" applyAlignment="1">
      <alignment vertical="center" wrapText="1"/>
    </xf>
    <xf numFmtId="0" fontId="37" fillId="0" borderId="0" xfId="0" applyFont="1" applyAlignment="1">
      <alignment horizontal="left" vertical="top" wrapText="1"/>
    </xf>
    <xf numFmtId="0" fontId="38" fillId="0" borderId="0" xfId="0" applyFont="1" applyAlignment="1">
      <alignment horizontal="left" wrapText="1"/>
    </xf>
    <xf numFmtId="0" fontId="44" fillId="0" borderId="0" xfId="0" applyFont="1"/>
    <xf numFmtId="0" fontId="45" fillId="0" borderId="0" xfId="0" applyFont="1"/>
    <xf numFmtId="0" fontId="38" fillId="0" borderId="10" xfId="0" applyFont="1" applyBorder="1" applyAlignment="1">
      <alignment horizontal="right" vertical="center"/>
    </xf>
    <xf numFmtId="0" fontId="38" fillId="0" borderId="11" xfId="0" applyFont="1" applyBorder="1" applyAlignment="1">
      <alignment horizontal="right" vertical="center"/>
    </xf>
    <xf numFmtId="0" fontId="38" fillId="0" borderId="12" xfId="0" applyFont="1" applyBorder="1" applyAlignment="1">
      <alignment horizontal="right" vertical="center"/>
    </xf>
    <xf numFmtId="0" fontId="37" fillId="0" borderId="0" xfId="0" applyFont="1" applyAlignment="1">
      <alignment horizontal="left" wrapText="1"/>
    </xf>
    <xf numFmtId="0" fontId="44" fillId="0" borderId="11" xfId="0" applyFont="1" applyBorder="1" applyAlignment="1">
      <alignment horizontal="left"/>
    </xf>
    <xf numFmtId="0" fontId="44" fillId="0" borderId="12" xfId="0" applyFont="1" applyBorder="1" applyAlignment="1">
      <alignment horizontal="left"/>
    </xf>
    <xf numFmtId="0" fontId="1" fillId="0" borderId="61" xfId="0" applyFont="1" applyBorder="1" applyAlignment="1" applyProtection="1">
      <alignment horizontal="left" vertical="top"/>
      <protection locked="0"/>
    </xf>
    <xf numFmtId="0" fontId="1" fillId="0" borderId="63" xfId="0" applyFont="1" applyBorder="1" applyAlignment="1" applyProtection="1">
      <alignment horizontal="left" vertical="top"/>
      <protection locked="0"/>
    </xf>
    <xf numFmtId="0" fontId="1" fillId="0" borderId="28" xfId="0" applyFont="1" applyBorder="1" applyAlignment="1" applyProtection="1">
      <alignment horizontal="left" vertical="top"/>
      <protection locked="0"/>
    </xf>
    <xf numFmtId="0" fontId="1" fillId="0" borderId="77" xfId="0" applyFont="1" applyBorder="1" applyAlignment="1" applyProtection="1">
      <alignment horizontal="left" vertical="top"/>
      <protection locked="0"/>
    </xf>
    <xf numFmtId="0" fontId="1" fillId="0" borderId="0" xfId="0" applyFont="1" applyAlignment="1" applyProtection="1">
      <alignment horizontal="left" vertical="top"/>
      <protection locked="0"/>
    </xf>
    <xf numFmtId="0" fontId="1" fillId="0" borderId="82" xfId="0" applyFont="1" applyBorder="1" applyAlignment="1" applyProtection="1">
      <alignment horizontal="left" vertical="top"/>
      <protection locked="0"/>
    </xf>
    <xf numFmtId="0" fontId="1" fillId="0" borderId="83" xfId="0" applyFont="1" applyBorder="1" applyAlignment="1" applyProtection="1">
      <alignment horizontal="left" vertical="top"/>
      <protection locked="0"/>
    </xf>
    <xf numFmtId="0" fontId="1" fillId="0" borderId="5" xfId="0" applyFont="1" applyBorder="1" applyAlignment="1" applyProtection="1">
      <alignment horizontal="left" vertical="top"/>
      <protection locked="0"/>
    </xf>
    <xf numFmtId="0" fontId="1" fillId="0" borderId="76" xfId="0" applyFont="1" applyBorder="1" applyAlignment="1" applyProtection="1">
      <alignment horizontal="left" vertical="top"/>
      <protection locked="0"/>
    </xf>
    <xf numFmtId="0" fontId="1" fillId="0" borderId="0" xfId="0" applyFont="1" applyAlignment="1">
      <alignment horizontal="left" vertical="center" wrapText="1"/>
    </xf>
    <xf numFmtId="0" fontId="34" fillId="0" borderId="0" xfId="0" applyFont="1" applyAlignment="1">
      <alignment horizontal="left" wrapText="1"/>
    </xf>
    <xf numFmtId="0" fontId="44" fillId="0" borderId="0" xfId="0" applyFont="1" applyAlignment="1">
      <alignment horizontal="center"/>
    </xf>
    <xf numFmtId="0" fontId="37" fillId="0" borderId="5" xfId="0" applyFont="1" applyBorder="1" applyAlignment="1" applyProtection="1">
      <alignment horizontal="left" vertical="top"/>
      <protection locked="0"/>
    </xf>
    <xf numFmtId="0" fontId="12" fillId="0" borderId="0" xfId="0" applyFont="1" applyAlignment="1">
      <alignment horizontal="center"/>
    </xf>
    <xf numFmtId="0" fontId="13" fillId="0" borderId="12" xfId="0" applyFont="1" applyBorder="1" applyAlignment="1">
      <alignment horizontal="center" vertical="center"/>
    </xf>
    <xf numFmtId="0" fontId="12" fillId="0" borderId="0" xfId="0" applyFont="1" applyAlignment="1">
      <alignment horizontal="left" wrapText="1"/>
    </xf>
    <xf numFmtId="0" fontId="29" fillId="0" borderId="16" xfId="0" applyFont="1" applyBorder="1" applyAlignment="1">
      <alignment horizontal="left" vertical="top" wrapText="1"/>
    </xf>
    <xf numFmtId="0" fontId="17" fillId="0" borderId="0" xfId="0" applyFont="1" applyAlignment="1">
      <alignment horizontal="center"/>
    </xf>
    <xf numFmtId="0" fontId="16" fillId="0" borderId="48" xfId="0" applyFont="1" applyBorder="1" applyAlignment="1">
      <alignment horizontal="center"/>
    </xf>
    <xf numFmtId="0" fontId="16" fillId="0" borderId="48" xfId="0" applyFont="1" applyBorder="1" applyAlignment="1" applyProtection="1">
      <alignment horizontal="center"/>
      <protection locked="0"/>
    </xf>
    <xf numFmtId="172" fontId="16" fillId="0" borderId="48" xfId="0" applyNumberFormat="1" applyFont="1" applyBorder="1" applyAlignment="1" applyProtection="1">
      <alignment horizontal="center"/>
      <protection locked="0"/>
    </xf>
    <xf numFmtId="172" fontId="0" fillId="0" borderId="48" xfId="0" applyNumberFormat="1" applyBorder="1" applyAlignment="1" applyProtection="1">
      <alignment horizontal="center"/>
      <protection locked="0"/>
    </xf>
    <xf numFmtId="0" fontId="12" fillId="0" borderId="0" xfId="0" applyFont="1" applyAlignment="1">
      <alignment horizontal="right"/>
    </xf>
    <xf numFmtId="0" fontId="13" fillId="0" borderId="0" xfId="0" applyFont="1" applyAlignment="1">
      <alignment horizontal="right"/>
    </xf>
    <xf numFmtId="0" fontId="13" fillId="0" borderId="37" xfId="0" applyFont="1" applyBorder="1" applyAlignment="1">
      <alignment horizontal="center" vertical="center"/>
    </xf>
    <xf numFmtId="0" fontId="13" fillId="0" borderId="80" xfId="0" applyFont="1" applyBorder="1" applyAlignment="1">
      <alignment horizontal="center" vertical="center"/>
    </xf>
    <xf numFmtId="165" fontId="13" fillId="0" borderId="10" xfId="0" applyNumberFormat="1" applyFont="1" applyBorder="1" applyAlignment="1">
      <alignment horizontal="center" vertical="center" wrapText="1"/>
    </xf>
    <xf numFmtId="165" fontId="13" fillId="0" borderId="12" xfId="0" applyNumberFormat="1" applyFont="1" applyBorder="1" applyAlignment="1">
      <alignment horizontal="center" vertical="center" wrapText="1"/>
    </xf>
    <xf numFmtId="0" fontId="16" fillId="0" borderId="5" xfId="0" applyFont="1" applyBorder="1" applyAlignment="1" applyProtection="1">
      <alignment horizontal="center"/>
      <protection locked="0"/>
    </xf>
    <xf numFmtId="0" fontId="0" fillId="0" borderId="5" xfId="0" applyBorder="1" applyAlignment="1" applyProtection="1">
      <alignment horizontal="center"/>
      <protection locked="0"/>
    </xf>
    <xf numFmtId="49" fontId="16" fillId="0" borderId="48" xfId="0" applyNumberFormat="1" applyFont="1" applyBorder="1" applyAlignment="1" applyProtection="1">
      <alignment horizontal="center"/>
      <protection locked="0"/>
    </xf>
    <xf numFmtId="0" fontId="24" fillId="0" borderId="5" xfId="0" applyFont="1" applyBorder="1" applyAlignment="1" applyProtection="1">
      <alignment horizontal="center"/>
      <protection locked="0"/>
    </xf>
    <xf numFmtId="0" fontId="26" fillId="4" borderId="0" xfId="0" applyFont="1" applyFill="1" applyAlignment="1">
      <alignment horizontal="right"/>
    </xf>
    <xf numFmtId="0" fontId="27" fillId="0" borderId="5" xfId="0" applyFont="1" applyBorder="1" applyAlignment="1" applyProtection="1">
      <alignment horizontal="center"/>
      <protection locked="0"/>
    </xf>
    <xf numFmtId="0" fontId="13" fillId="0" borderId="0" xfId="0" applyFont="1" applyAlignment="1">
      <alignment horizontal="center"/>
    </xf>
    <xf numFmtId="0" fontId="12" fillId="0" borderId="0" xfId="0" applyFont="1" applyAlignment="1">
      <alignment horizontal="left"/>
    </xf>
    <xf numFmtId="0" fontId="4" fillId="0" borderId="1" xfId="0" applyFont="1" applyBorder="1" applyAlignment="1">
      <alignment horizontal="left" vertical="center" wrapText="1"/>
    </xf>
    <xf numFmtId="0" fontId="13" fillId="0" borderId="10"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24" xfId="0" applyFont="1" applyBorder="1" applyAlignment="1">
      <alignment horizontal="center" vertical="center" wrapText="1"/>
    </xf>
  </cellXfs>
  <cellStyles count="4">
    <cellStyle name="Comma" xfId="3" builtinId="3"/>
    <cellStyle name="Currency" xfId="1" builtinId="4"/>
    <cellStyle name="Hyperlink" xfId="2" builtinId="8"/>
    <cellStyle name="Normal" xfId="0" builtinId="0"/>
  </cellStyles>
  <dxfs count="71">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condense val="0"/>
        <extend val="0"/>
        <color indexed="10"/>
      </font>
    </dxf>
    <dxf>
      <font>
        <b/>
        <i val="0"/>
        <strike val="0"/>
        <condense val="0"/>
        <extend val="0"/>
        <color indexed="10"/>
      </font>
    </dxf>
    <dxf>
      <font>
        <b/>
        <i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strike val="0"/>
        <condense val="0"/>
        <extend val="0"/>
        <color indexed="10"/>
      </font>
    </dxf>
    <dxf>
      <font>
        <b/>
        <i val="0"/>
        <condense val="0"/>
        <extend val="0"/>
        <color indexed="10"/>
      </font>
    </dxf>
    <dxf>
      <font>
        <b/>
        <i val="0"/>
        <condense val="0"/>
        <extend val="0"/>
        <color indexed="13"/>
      </font>
      <fill>
        <patternFill>
          <bgColor indexed="55"/>
        </patternFill>
      </fill>
    </dxf>
    <dxf>
      <font>
        <b/>
        <i val="0"/>
        <condense val="0"/>
        <extend val="0"/>
        <color indexed="10"/>
      </font>
      <fill>
        <patternFill>
          <bgColor indexed="22"/>
        </patternFill>
      </fill>
    </dxf>
    <dxf>
      <font>
        <b/>
        <i val="0"/>
        <condense val="0"/>
        <extend val="0"/>
        <color indexed="10"/>
      </font>
      <fill>
        <patternFill>
          <bgColor indexed="22"/>
        </patternFill>
      </fill>
    </dxf>
    <dxf>
      <font>
        <b/>
        <i val="0"/>
        <condense val="0"/>
        <extend val="0"/>
        <color indexed="10"/>
      </font>
      <fill>
        <patternFill>
          <bgColor indexed="22"/>
        </patternFill>
      </fill>
    </dxf>
    <dxf>
      <font>
        <b/>
        <i val="0"/>
        <condense val="0"/>
        <extend val="0"/>
        <color indexed="10"/>
      </font>
    </dxf>
    <dxf>
      <font>
        <b/>
        <i val="0"/>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customXml" Target="../customXml/item1.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haredStrings" Target="sharedString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customXml" Target="../customXml/item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calcChain" Target="calcChain.xml"/><Relationship Id="rId81"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styles" Target="styles.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 Id="rId4" Type="http://schemas.openxmlformats.org/officeDocument/2006/relationships/comments" Target="../comments7.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printerSettings" Target="../printerSettings/printerSettings23.bin"/><Relationship Id="rId1" Type="http://schemas.openxmlformats.org/officeDocument/2006/relationships/printerSettings" Target="../printerSettings/printerSettings22.bin"/><Relationship Id="rId4" Type="http://schemas.openxmlformats.org/officeDocument/2006/relationships/comments" Target="../comments9.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printerSettings" Target="../printerSettings/printerSettings25.bin"/><Relationship Id="rId1" Type="http://schemas.openxmlformats.org/officeDocument/2006/relationships/printerSettings" Target="../printerSettings/printerSettings24.bin"/><Relationship Id="rId4" Type="http://schemas.openxmlformats.org/officeDocument/2006/relationships/comments" Target="../comments10.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27.bin"/><Relationship Id="rId1" Type="http://schemas.openxmlformats.org/officeDocument/2006/relationships/printerSettings" Target="../printerSettings/printerSettings26.bin"/><Relationship Id="rId4" Type="http://schemas.openxmlformats.org/officeDocument/2006/relationships/comments" Target="../comments11.xml"/></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printerSettings" Target="../printerSettings/printerSettings29.bin"/><Relationship Id="rId1" Type="http://schemas.openxmlformats.org/officeDocument/2006/relationships/printerSettings" Target="../printerSettings/printerSettings28.bin"/><Relationship Id="rId4" Type="http://schemas.openxmlformats.org/officeDocument/2006/relationships/comments" Target="../comments12.xml"/></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4" Type="http://schemas.openxmlformats.org/officeDocument/2006/relationships/comments" Target="../comments13.xml"/></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4" Type="http://schemas.openxmlformats.org/officeDocument/2006/relationships/comments" Target="../comments14.xml"/></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printerSettings" Target="../printerSettings/printerSettings35.bin"/><Relationship Id="rId1" Type="http://schemas.openxmlformats.org/officeDocument/2006/relationships/printerSettings" Target="../printerSettings/printerSettings34.bin"/><Relationship Id="rId4" Type="http://schemas.openxmlformats.org/officeDocument/2006/relationships/comments" Target="../comments15.xml"/></Relationships>
</file>

<file path=xl/worksheets/_rels/sheet19.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3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comments" Target="../comments17.xml"/></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 Id="rId4" Type="http://schemas.openxmlformats.org/officeDocument/2006/relationships/comments" Target="../comments18.xml"/></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4" Type="http://schemas.openxmlformats.org/officeDocument/2006/relationships/comments" Target="../comments19.xml"/></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 Id="rId4" Type="http://schemas.openxmlformats.org/officeDocument/2006/relationships/comments" Target="../comments20.xml"/></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comments" Target="../comments21.xml"/></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printerSettings" Target="../printerSettings/printerSettings48.bin"/><Relationship Id="rId1" Type="http://schemas.openxmlformats.org/officeDocument/2006/relationships/printerSettings" Target="../printerSettings/printerSettings47.bin"/><Relationship Id="rId4" Type="http://schemas.openxmlformats.org/officeDocument/2006/relationships/comments" Target="../comments22.xml"/></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s>
</file>

<file path=xl/worksheets/_rels/sheet27.xml.rels><?xml version="1.0" encoding="UTF-8" standalone="yes"?>
<Relationships xmlns="http://schemas.openxmlformats.org/package/2006/relationships"><Relationship Id="rId2" Type="http://schemas.openxmlformats.org/officeDocument/2006/relationships/printerSettings" Target="../printerSettings/printerSettings52.bin"/><Relationship Id="rId1" Type="http://schemas.openxmlformats.org/officeDocument/2006/relationships/printerSettings" Target="../printerSettings/printerSettings51.bin"/></Relationships>
</file>

<file path=xl/worksheets/_rels/sheet28.xml.rels><?xml version="1.0" encoding="UTF-8" standalone="yes"?>
<Relationships xmlns="http://schemas.openxmlformats.org/package/2006/relationships"><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s>
</file>

<file path=xl/worksheets/_rels/sheet29.xml.rels><?xml version="1.0" encoding="UTF-8" standalone="yes"?>
<Relationships xmlns="http://schemas.openxmlformats.org/package/2006/relationships"><Relationship Id="rId2" Type="http://schemas.openxmlformats.org/officeDocument/2006/relationships/printerSettings" Target="../printerSettings/printerSettings56.bin"/><Relationship Id="rId1" Type="http://schemas.openxmlformats.org/officeDocument/2006/relationships/printerSettings" Target="../printerSettings/printerSettings55.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30.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printerSettings" Target="../printerSettings/printerSettings58.bin"/><Relationship Id="rId1" Type="http://schemas.openxmlformats.org/officeDocument/2006/relationships/printerSettings" Target="../printerSettings/printerSettings57.bin"/><Relationship Id="rId4" Type="http://schemas.openxmlformats.org/officeDocument/2006/relationships/comments" Target="../comments23.xml"/></Relationships>
</file>

<file path=xl/worksheets/_rels/sheet31.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printerSettings" Target="../printerSettings/printerSettings60.bin"/><Relationship Id="rId1" Type="http://schemas.openxmlformats.org/officeDocument/2006/relationships/printerSettings" Target="../printerSettings/printerSettings59.bin"/><Relationship Id="rId4" Type="http://schemas.openxmlformats.org/officeDocument/2006/relationships/comments" Target="../comments24.xml"/></Relationships>
</file>

<file path=xl/worksheets/_rels/sheet32.xml.rels><?xml version="1.0" encoding="UTF-8" standalone="yes"?>
<Relationships xmlns="http://schemas.openxmlformats.org/package/2006/relationships"><Relationship Id="rId2" Type="http://schemas.openxmlformats.org/officeDocument/2006/relationships/printerSettings" Target="../printerSettings/printerSettings62.bin"/><Relationship Id="rId1" Type="http://schemas.openxmlformats.org/officeDocument/2006/relationships/printerSettings" Target="../printerSettings/printerSettings61.bin"/></Relationships>
</file>

<file path=xl/worksheets/_rels/sheet33.xml.rels><?xml version="1.0" encoding="UTF-8" standalone="yes"?>
<Relationships xmlns="http://schemas.openxmlformats.org/package/2006/relationships"><Relationship Id="rId3" Type="http://schemas.openxmlformats.org/officeDocument/2006/relationships/vmlDrawing" Target="../drawings/vmlDrawing25.vml"/><Relationship Id="rId2" Type="http://schemas.openxmlformats.org/officeDocument/2006/relationships/printerSettings" Target="../printerSettings/printerSettings64.bin"/><Relationship Id="rId1" Type="http://schemas.openxmlformats.org/officeDocument/2006/relationships/printerSettings" Target="../printerSettings/printerSettings63.bin"/><Relationship Id="rId4" Type="http://schemas.openxmlformats.org/officeDocument/2006/relationships/comments" Target="../comments25.xml"/></Relationships>
</file>

<file path=xl/worksheets/_rels/sheet34.xml.rels><?xml version="1.0" encoding="UTF-8" standalone="yes"?>
<Relationships xmlns="http://schemas.openxmlformats.org/package/2006/relationships"><Relationship Id="rId2" Type="http://schemas.openxmlformats.org/officeDocument/2006/relationships/printerSettings" Target="../printerSettings/printerSettings66.bin"/><Relationship Id="rId1" Type="http://schemas.openxmlformats.org/officeDocument/2006/relationships/printerSettings" Target="../printerSettings/printerSettings65.bin"/></Relationships>
</file>

<file path=xl/worksheets/_rels/sheet35.xml.rels><?xml version="1.0" encoding="UTF-8" standalone="yes"?>
<Relationships xmlns="http://schemas.openxmlformats.org/package/2006/relationships"><Relationship Id="rId2" Type="http://schemas.openxmlformats.org/officeDocument/2006/relationships/printerSettings" Target="../printerSettings/printerSettings68.bin"/><Relationship Id="rId1" Type="http://schemas.openxmlformats.org/officeDocument/2006/relationships/printerSettings" Target="../printerSettings/printerSettings67.bin"/></Relationships>
</file>

<file path=xl/worksheets/_rels/sheet36.xml.rels><?xml version="1.0" encoding="UTF-8" standalone="yes"?>
<Relationships xmlns="http://schemas.openxmlformats.org/package/2006/relationships"><Relationship Id="rId3" Type="http://schemas.openxmlformats.org/officeDocument/2006/relationships/vmlDrawing" Target="../drawings/vmlDrawing26.vml"/><Relationship Id="rId2" Type="http://schemas.openxmlformats.org/officeDocument/2006/relationships/printerSettings" Target="../printerSettings/printerSettings70.bin"/><Relationship Id="rId1" Type="http://schemas.openxmlformats.org/officeDocument/2006/relationships/printerSettings" Target="../printerSettings/printerSettings69.bin"/><Relationship Id="rId4" Type="http://schemas.openxmlformats.org/officeDocument/2006/relationships/comments" Target="../comments26.xml"/></Relationships>
</file>

<file path=xl/worksheets/_rels/sheet37.xml.rels><?xml version="1.0" encoding="UTF-8" standalone="yes"?>
<Relationships xmlns="http://schemas.openxmlformats.org/package/2006/relationships"><Relationship Id="rId2" Type="http://schemas.openxmlformats.org/officeDocument/2006/relationships/printerSettings" Target="../printerSettings/printerSettings72.bin"/><Relationship Id="rId1" Type="http://schemas.openxmlformats.org/officeDocument/2006/relationships/printerSettings" Target="../printerSettings/printerSettings71.bin"/></Relationships>
</file>

<file path=xl/worksheets/_rels/sheet38.xml.rels><?xml version="1.0" encoding="UTF-8" standalone="yes"?>
<Relationships xmlns="http://schemas.openxmlformats.org/package/2006/relationships"><Relationship Id="rId2" Type="http://schemas.openxmlformats.org/officeDocument/2006/relationships/printerSettings" Target="../printerSettings/printerSettings74.bin"/><Relationship Id="rId1" Type="http://schemas.openxmlformats.org/officeDocument/2006/relationships/printerSettings" Target="../printerSettings/printerSettings73.bin"/></Relationships>
</file>

<file path=xl/worksheets/_rels/sheet39.xml.rels><?xml version="1.0" encoding="UTF-8" standalone="yes"?>
<Relationships xmlns="http://schemas.openxmlformats.org/package/2006/relationships"><Relationship Id="rId3" Type="http://schemas.openxmlformats.org/officeDocument/2006/relationships/vmlDrawing" Target="../drawings/vmlDrawing27.vml"/><Relationship Id="rId2" Type="http://schemas.openxmlformats.org/officeDocument/2006/relationships/printerSettings" Target="../printerSettings/printerSettings76.bin"/><Relationship Id="rId1" Type="http://schemas.openxmlformats.org/officeDocument/2006/relationships/printerSettings" Target="../printerSettings/printerSettings75.bin"/><Relationship Id="rId4" Type="http://schemas.openxmlformats.org/officeDocument/2006/relationships/comments" Target="../comments27.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8.bin"/><Relationship Id="rId1" Type="http://schemas.openxmlformats.org/officeDocument/2006/relationships/printerSettings" Target="../printerSettings/printerSettings7.bin"/><Relationship Id="rId4" Type="http://schemas.openxmlformats.org/officeDocument/2006/relationships/comments" Target="../comments1.xml"/></Relationships>
</file>

<file path=xl/worksheets/_rels/sheet40.xml.rels><?xml version="1.0" encoding="UTF-8" standalone="yes"?>
<Relationships xmlns="http://schemas.openxmlformats.org/package/2006/relationships"><Relationship Id="rId3" Type="http://schemas.openxmlformats.org/officeDocument/2006/relationships/vmlDrawing" Target="../drawings/vmlDrawing28.vml"/><Relationship Id="rId2" Type="http://schemas.openxmlformats.org/officeDocument/2006/relationships/printerSettings" Target="../printerSettings/printerSettings78.bin"/><Relationship Id="rId1" Type="http://schemas.openxmlformats.org/officeDocument/2006/relationships/printerSettings" Target="../printerSettings/printerSettings77.bin"/><Relationship Id="rId4" Type="http://schemas.openxmlformats.org/officeDocument/2006/relationships/comments" Target="../comments28.xml"/></Relationships>
</file>

<file path=xl/worksheets/_rels/sheet41.xml.rels><?xml version="1.0" encoding="UTF-8" standalone="yes"?>
<Relationships xmlns="http://schemas.openxmlformats.org/package/2006/relationships"><Relationship Id="rId3" Type="http://schemas.openxmlformats.org/officeDocument/2006/relationships/vmlDrawing" Target="../drawings/vmlDrawing29.vml"/><Relationship Id="rId2" Type="http://schemas.openxmlformats.org/officeDocument/2006/relationships/printerSettings" Target="../printerSettings/printerSettings80.bin"/><Relationship Id="rId1" Type="http://schemas.openxmlformats.org/officeDocument/2006/relationships/printerSettings" Target="../printerSettings/printerSettings79.bin"/><Relationship Id="rId4" Type="http://schemas.openxmlformats.org/officeDocument/2006/relationships/comments" Target="../comments29.xml"/></Relationships>
</file>

<file path=xl/worksheets/_rels/sheet42.xml.rels><?xml version="1.0" encoding="UTF-8" standalone="yes"?>
<Relationships xmlns="http://schemas.openxmlformats.org/package/2006/relationships"><Relationship Id="rId3" Type="http://schemas.openxmlformats.org/officeDocument/2006/relationships/vmlDrawing" Target="../drawings/vmlDrawing30.vml"/><Relationship Id="rId2" Type="http://schemas.openxmlformats.org/officeDocument/2006/relationships/printerSettings" Target="../printerSettings/printerSettings82.bin"/><Relationship Id="rId1" Type="http://schemas.openxmlformats.org/officeDocument/2006/relationships/printerSettings" Target="../printerSettings/printerSettings81.bin"/><Relationship Id="rId4" Type="http://schemas.openxmlformats.org/officeDocument/2006/relationships/comments" Target="../comments30.xml"/></Relationships>
</file>

<file path=xl/worksheets/_rels/sheet43.xml.rels><?xml version="1.0" encoding="UTF-8" standalone="yes"?>
<Relationships xmlns="http://schemas.openxmlformats.org/package/2006/relationships"><Relationship Id="rId3" Type="http://schemas.openxmlformats.org/officeDocument/2006/relationships/vmlDrawing" Target="../drawings/vmlDrawing31.vml"/><Relationship Id="rId2" Type="http://schemas.openxmlformats.org/officeDocument/2006/relationships/printerSettings" Target="../printerSettings/printerSettings84.bin"/><Relationship Id="rId1" Type="http://schemas.openxmlformats.org/officeDocument/2006/relationships/printerSettings" Target="../printerSettings/printerSettings83.bin"/><Relationship Id="rId4" Type="http://schemas.openxmlformats.org/officeDocument/2006/relationships/comments" Target="../comments31.xml"/></Relationships>
</file>

<file path=xl/worksheets/_rels/sheet44.xml.rels><?xml version="1.0" encoding="UTF-8" standalone="yes"?>
<Relationships xmlns="http://schemas.openxmlformats.org/package/2006/relationships"><Relationship Id="rId3" Type="http://schemas.openxmlformats.org/officeDocument/2006/relationships/vmlDrawing" Target="../drawings/vmlDrawing32.vml"/><Relationship Id="rId2" Type="http://schemas.openxmlformats.org/officeDocument/2006/relationships/printerSettings" Target="../printerSettings/printerSettings86.bin"/><Relationship Id="rId1" Type="http://schemas.openxmlformats.org/officeDocument/2006/relationships/printerSettings" Target="../printerSettings/printerSettings85.bin"/><Relationship Id="rId4" Type="http://schemas.openxmlformats.org/officeDocument/2006/relationships/comments" Target="../comments32.xml"/></Relationships>
</file>

<file path=xl/worksheets/_rels/sheet45.xml.rels><?xml version="1.0" encoding="UTF-8" standalone="yes"?>
<Relationships xmlns="http://schemas.openxmlformats.org/package/2006/relationships"><Relationship Id="rId3" Type="http://schemas.openxmlformats.org/officeDocument/2006/relationships/vmlDrawing" Target="../drawings/vmlDrawing33.vml"/><Relationship Id="rId2" Type="http://schemas.openxmlformats.org/officeDocument/2006/relationships/printerSettings" Target="../printerSettings/printerSettings88.bin"/><Relationship Id="rId1" Type="http://schemas.openxmlformats.org/officeDocument/2006/relationships/printerSettings" Target="../printerSettings/printerSettings87.bin"/><Relationship Id="rId4" Type="http://schemas.openxmlformats.org/officeDocument/2006/relationships/comments" Target="../comments33.xml"/></Relationships>
</file>

<file path=xl/worksheets/_rels/sheet46.xml.rels><?xml version="1.0" encoding="UTF-8" standalone="yes"?>
<Relationships xmlns="http://schemas.openxmlformats.org/package/2006/relationships"><Relationship Id="rId3" Type="http://schemas.openxmlformats.org/officeDocument/2006/relationships/vmlDrawing" Target="../drawings/vmlDrawing34.vml"/><Relationship Id="rId2" Type="http://schemas.openxmlformats.org/officeDocument/2006/relationships/printerSettings" Target="../printerSettings/printerSettings90.bin"/><Relationship Id="rId1" Type="http://schemas.openxmlformats.org/officeDocument/2006/relationships/printerSettings" Target="../printerSettings/printerSettings89.bin"/><Relationship Id="rId4" Type="http://schemas.openxmlformats.org/officeDocument/2006/relationships/comments" Target="../comments34.xml"/></Relationships>
</file>

<file path=xl/worksheets/_rels/sheet47.xml.rels><?xml version="1.0" encoding="UTF-8" standalone="yes"?>
<Relationships xmlns="http://schemas.openxmlformats.org/package/2006/relationships"><Relationship Id="rId3" Type="http://schemas.openxmlformats.org/officeDocument/2006/relationships/vmlDrawing" Target="../drawings/vmlDrawing35.vml"/><Relationship Id="rId2" Type="http://schemas.openxmlformats.org/officeDocument/2006/relationships/printerSettings" Target="../printerSettings/printerSettings92.bin"/><Relationship Id="rId1" Type="http://schemas.openxmlformats.org/officeDocument/2006/relationships/printerSettings" Target="../printerSettings/printerSettings91.bin"/><Relationship Id="rId4" Type="http://schemas.openxmlformats.org/officeDocument/2006/relationships/comments" Target="../comments35.xml"/></Relationships>
</file>

<file path=xl/worksheets/_rels/sheet48.xml.rels><?xml version="1.0" encoding="UTF-8" standalone="yes"?>
<Relationships xmlns="http://schemas.openxmlformats.org/package/2006/relationships"><Relationship Id="rId3" Type="http://schemas.openxmlformats.org/officeDocument/2006/relationships/vmlDrawing" Target="../drawings/vmlDrawing36.vml"/><Relationship Id="rId2" Type="http://schemas.openxmlformats.org/officeDocument/2006/relationships/printerSettings" Target="../printerSettings/printerSettings94.bin"/><Relationship Id="rId1" Type="http://schemas.openxmlformats.org/officeDocument/2006/relationships/printerSettings" Target="../printerSettings/printerSettings93.bin"/><Relationship Id="rId4" Type="http://schemas.openxmlformats.org/officeDocument/2006/relationships/comments" Target="../comments36.xml"/></Relationships>
</file>

<file path=xl/worksheets/_rels/sheet49.xml.rels><?xml version="1.0" encoding="UTF-8" standalone="yes"?>
<Relationships xmlns="http://schemas.openxmlformats.org/package/2006/relationships"><Relationship Id="rId3" Type="http://schemas.openxmlformats.org/officeDocument/2006/relationships/vmlDrawing" Target="../drawings/vmlDrawing37.vml"/><Relationship Id="rId2" Type="http://schemas.openxmlformats.org/officeDocument/2006/relationships/printerSettings" Target="../printerSettings/printerSettings96.bin"/><Relationship Id="rId1" Type="http://schemas.openxmlformats.org/officeDocument/2006/relationships/printerSettings" Target="../printerSettings/printerSettings95.bin"/><Relationship Id="rId4" Type="http://schemas.openxmlformats.org/officeDocument/2006/relationships/comments" Target="../comments3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comments" Target="../comments2.xml"/></Relationships>
</file>

<file path=xl/worksheets/_rels/sheet50.xml.rels><?xml version="1.0" encoding="UTF-8" standalone="yes"?>
<Relationships xmlns="http://schemas.openxmlformats.org/package/2006/relationships"><Relationship Id="rId3" Type="http://schemas.openxmlformats.org/officeDocument/2006/relationships/vmlDrawing" Target="../drawings/vmlDrawing38.vml"/><Relationship Id="rId2" Type="http://schemas.openxmlformats.org/officeDocument/2006/relationships/printerSettings" Target="../printerSettings/printerSettings98.bin"/><Relationship Id="rId1" Type="http://schemas.openxmlformats.org/officeDocument/2006/relationships/printerSettings" Target="../printerSettings/printerSettings97.bin"/><Relationship Id="rId4" Type="http://schemas.openxmlformats.org/officeDocument/2006/relationships/comments" Target="../comments38.xml"/></Relationships>
</file>

<file path=xl/worksheets/_rels/sheet51.xml.rels><?xml version="1.0" encoding="UTF-8" standalone="yes"?>
<Relationships xmlns="http://schemas.openxmlformats.org/package/2006/relationships"><Relationship Id="rId3" Type="http://schemas.openxmlformats.org/officeDocument/2006/relationships/vmlDrawing" Target="../drawings/vmlDrawing39.vml"/><Relationship Id="rId2" Type="http://schemas.openxmlformats.org/officeDocument/2006/relationships/printerSettings" Target="../printerSettings/printerSettings100.bin"/><Relationship Id="rId1" Type="http://schemas.openxmlformats.org/officeDocument/2006/relationships/printerSettings" Target="../printerSettings/printerSettings99.bin"/><Relationship Id="rId4" Type="http://schemas.openxmlformats.org/officeDocument/2006/relationships/comments" Target="../comments39.xml"/></Relationships>
</file>

<file path=xl/worksheets/_rels/sheet52.xml.rels><?xml version="1.0" encoding="UTF-8" standalone="yes"?>
<Relationships xmlns="http://schemas.openxmlformats.org/package/2006/relationships"><Relationship Id="rId3" Type="http://schemas.openxmlformats.org/officeDocument/2006/relationships/comments" Target="../comments40.xml"/><Relationship Id="rId2" Type="http://schemas.openxmlformats.org/officeDocument/2006/relationships/vmlDrawing" Target="../drawings/vmlDrawing40.vml"/><Relationship Id="rId1" Type="http://schemas.openxmlformats.org/officeDocument/2006/relationships/printerSettings" Target="../printerSettings/printerSettings101.bin"/></Relationships>
</file>

<file path=xl/worksheets/_rels/sheet53.xml.rels><?xml version="1.0" encoding="UTF-8" standalone="yes"?>
<Relationships xmlns="http://schemas.openxmlformats.org/package/2006/relationships"><Relationship Id="rId3" Type="http://schemas.openxmlformats.org/officeDocument/2006/relationships/vmlDrawing" Target="../drawings/vmlDrawing41.vml"/><Relationship Id="rId2" Type="http://schemas.openxmlformats.org/officeDocument/2006/relationships/printerSettings" Target="../printerSettings/printerSettings103.bin"/><Relationship Id="rId1" Type="http://schemas.openxmlformats.org/officeDocument/2006/relationships/printerSettings" Target="../printerSettings/printerSettings102.bin"/><Relationship Id="rId4" Type="http://schemas.openxmlformats.org/officeDocument/2006/relationships/comments" Target="../comments41.xml"/></Relationships>
</file>

<file path=xl/worksheets/_rels/sheet54.xml.rels><?xml version="1.0" encoding="UTF-8" standalone="yes"?>
<Relationships xmlns="http://schemas.openxmlformats.org/package/2006/relationships"><Relationship Id="rId3" Type="http://schemas.openxmlformats.org/officeDocument/2006/relationships/vmlDrawing" Target="../drawings/vmlDrawing42.vml"/><Relationship Id="rId2" Type="http://schemas.openxmlformats.org/officeDocument/2006/relationships/printerSettings" Target="../printerSettings/printerSettings105.bin"/><Relationship Id="rId1" Type="http://schemas.openxmlformats.org/officeDocument/2006/relationships/printerSettings" Target="../printerSettings/printerSettings104.bin"/><Relationship Id="rId4" Type="http://schemas.openxmlformats.org/officeDocument/2006/relationships/comments" Target="../comments42.xml"/></Relationships>
</file>

<file path=xl/worksheets/_rels/sheet55.xml.rels><?xml version="1.0" encoding="UTF-8" standalone="yes"?>
<Relationships xmlns="http://schemas.openxmlformats.org/package/2006/relationships"><Relationship Id="rId2" Type="http://schemas.openxmlformats.org/officeDocument/2006/relationships/printerSettings" Target="../printerSettings/printerSettings107.bin"/><Relationship Id="rId1" Type="http://schemas.openxmlformats.org/officeDocument/2006/relationships/printerSettings" Target="../printerSettings/printerSettings106.bin"/></Relationships>
</file>

<file path=xl/worksheets/_rels/sheet56.xml.rels><?xml version="1.0" encoding="UTF-8" standalone="yes"?>
<Relationships xmlns="http://schemas.openxmlformats.org/package/2006/relationships"><Relationship Id="rId2" Type="http://schemas.openxmlformats.org/officeDocument/2006/relationships/printerSettings" Target="../printerSettings/printerSettings109.bin"/><Relationship Id="rId1" Type="http://schemas.openxmlformats.org/officeDocument/2006/relationships/printerSettings" Target="../printerSettings/printerSettings108.bin"/></Relationships>
</file>

<file path=xl/worksheets/_rels/sheet57.xml.rels><?xml version="1.0" encoding="UTF-8" standalone="yes"?>
<Relationships xmlns="http://schemas.openxmlformats.org/package/2006/relationships"><Relationship Id="rId2" Type="http://schemas.openxmlformats.org/officeDocument/2006/relationships/printerSettings" Target="../printerSettings/printerSettings111.bin"/><Relationship Id="rId1" Type="http://schemas.openxmlformats.org/officeDocument/2006/relationships/printerSettings" Target="../printerSettings/printerSettings110.bin"/></Relationships>
</file>

<file path=xl/worksheets/_rels/sheet58.xml.rels><?xml version="1.0" encoding="UTF-8" standalone="yes"?>
<Relationships xmlns="http://schemas.openxmlformats.org/package/2006/relationships"><Relationship Id="rId3" Type="http://schemas.openxmlformats.org/officeDocument/2006/relationships/comments" Target="../comments43.xml"/><Relationship Id="rId2" Type="http://schemas.openxmlformats.org/officeDocument/2006/relationships/vmlDrawing" Target="../drawings/vmlDrawing43.vml"/><Relationship Id="rId1" Type="http://schemas.openxmlformats.org/officeDocument/2006/relationships/printerSettings" Target="../printerSettings/printerSettings112.bin"/></Relationships>
</file>

<file path=xl/worksheets/_rels/sheet59.xml.rels><?xml version="1.0" encoding="UTF-8" standalone="yes"?>
<Relationships xmlns="http://schemas.openxmlformats.org/package/2006/relationships"><Relationship Id="rId2" Type="http://schemas.openxmlformats.org/officeDocument/2006/relationships/printerSettings" Target="../printerSettings/printerSettings114.bin"/><Relationship Id="rId1" Type="http://schemas.openxmlformats.org/officeDocument/2006/relationships/printerSettings" Target="../printerSettings/printerSettings11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 Id="rId4" Type="http://schemas.openxmlformats.org/officeDocument/2006/relationships/comments" Target="../comments3.xml"/></Relationships>
</file>

<file path=xl/worksheets/_rels/sheet60.xml.rels><?xml version="1.0" encoding="UTF-8" standalone="yes"?>
<Relationships xmlns="http://schemas.openxmlformats.org/package/2006/relationships"><Relationship Id="rId2" Type="http://schemas.openxmlformats.org/officeDocument/2006/relationships/printerSettings" Target="../printerSettings/printerSettings116.bin"/><Relationship Id="rId1" Type="http://schemas.openxmlformats.org/officeDocument/2006/relationships/printerSettings" Target="../printerSettings/printerSettings115.bin"/></Relationships>
</file>

<file path=xl/worksheets/_rels/sheet61.xml.rels><?xml version="1.0" encoding="UTF-8" standalone="yes"?>
<Relationships xmlns="http://schemas.openxmlformats.org/package/2006/relationships"><Relationship Id="rId2" Type="http://schemas.openxmlformats.org/officeDocument/2006/relationships/printerSettings" Target="../printerSettings/printerSettings118.bin"/><Relationship Id="rId1" Type="http://schemas.openxmlformats.org/officeDocument/2006/relationships/printerSettings" Target="../printerSettings/printerSettings117.bin"/></Relationships>
</file>

<file path=xl/worksheets/_rels/sheet62.xml.rels><?xml version="1.0" encoding="UTF-8" standalone="yes"?>
<Relationships xmlns="http://schemas.openxmlformats.org/package/2006/relationships"><Relationship Id="rId2" Type="http://schemas.openxmlformats.org/officeDocument/2006/relationships/printerSettings" Target="../printerSettings/printerSettings120.bin"/><Relationship Id="rId1" Type="http://schemas.openxmlformats.org/officeDocument/2006/relationships/printerSettings" Target="../printerSettings/printerSettings119.bin"/></Relationships>
</file>

<file path=xl/worksheets/_rels/sheet63.xml.rels><?xml version="1.0" encoding="UTF-8" standalone="yes"?>
<Relationships xmlns="http://schemas.openxmlformats.org/package/2006/relationships"><Relationship Id="rId2" Type="http://schemas.openxmlformats.org/officeDocument/2006/relationships/printerSettings" Target="../printerSettings/printerSettings122.bin"/><Relationship Id="rId1" Type="http://schemas.openxmlformats.org/officeDocument/2006/relationships/printerSettings" Target="../printerSettings/printerSettings121.bin"/></Relationships>
</file>

<file path=xl/worksheets/_rels/sheet64.xml.rels><?xml version="1.0" encoding="UTF-8" standalone="yes"?>
<Relationships xmlns="http://schemas.openxmlformats.org/package/2006/relationships"><Relationship Id="rId2" Type="http://schemas.openxmlformats.org/officeDocument/2006/relationships/printerSettings" Target="../printerSettings/printerSettings124.bin"/><Relationship Id="rId1" Type="http://schemas.openxmlformats.org/officeDocument/2006/relationships/printerSettings" Target="../printerSettings/printerSettings123.bin"/></Relationships>
</file>

<file path=xl/worksheets/_rels/sheet65.xml.rels><?xml version="1.0" encoding="UTF-8" standalone="yes"?>
<Relationships xmlns="http://schemas.openxmlformats.org/package/2006/relationships"><Relationship Id="rId2" Type="http://schemas.openxmlformats.org/officeDocument/2006/relationships/printerSettings" Target="../printerSettings/printerSettings126.bin"/><Relationship Id="rId1" Type="http://schemas.openxmlformats.org/officeDocument/2006/relationships/printerSettings" Target="../printerSettings/printerSettings12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127.bin"/></Relationships>
</file>

<file path=xl/worksheets/_rels/sheet67.xml.rels><?xml version="1.0" encoding="UTF-8" standalone="yes"?>
<Relationships xmlns="http://schemas.openxmlformats.org/package/2006/relationships"><Relationship Id="rId2" Type="http://schemas.openxmlformats.org/officeDocument/2006/relationships/printerSettings" Target="../printerSettings/printerSettings129.bin"/><Relationship Id="rId1" Type="http://schemas.openxmlformats.org/officeDocument/2006/relationships/printerSettings" Target="../printerSettings/printerSettings128.bin"/></Relationships>
</file>

<file path=xl/worksheets/_rels/sheet68.xml.rels><?xml version="1.0" encoding="UTF-8" standalone="yes"?>
<Relationships xmlns="http://schemas.openxmlformats.org/package/2006/relationships"><Relationship Id="rId2" Type="http://schemas.openxmlformats.org/officeDocument/2006/relationships/printerSettings" Target="../printerSettings/printerSettings131.bin"/><Relationship Id="rId1" Type="http://schemas.openxmlformats.org/officeDocument/2006/relationships/printerSettings" Target="../printerSettings/printerSettings130.bin"/></Relationships>
</file>

<file path=xl/worksheets/_rels/sheet69.xml.rels><?xml version="1.0" encoding="UTF-8" standalone="yes"?>
<Relationships xmlns="http://schemas.openxmlformats.org/package/2006/relationships"><Relationship Id="rId2" Type="http://schemas.openxmlformats.org/officeDocument/2006/relationships/printerSettings" Target="../printerSettings/printerSettings133.bin"/><Relationship Id="rId1" Type="http://schemas.openxmlformats.org/officeDocument/2006/relationships/printerSettings" Target="../printerSettings/printerSettings132.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comments" Target="../comments4.xml"/></Relationships>
</file>

<file path=xl/worksheets/_rels/sheet70.xml.rels><?xml version="1.0" encoding="UTF-8" standalone="yes"?>
<Relationships xmlns="http://schemas.openxmlformats.org/package/2006/relationships"><Relationship Id="rId2" Type="http://schemas.openxmlformats.org/officeDocument/2006/relationships/printerSettings" Target="../printerSettings/printerSettings135.bin"/><Relationship Id="rId1" Type="http://schemas.openxmlformats.org/officeDocument/2006/relationships/printerSettings" Target="../printerSettings/printerSettings134.bin"/></Relationships>
</file>

<file path=xl/worksheets/_rels/sheet71.xml.rels><?xml version="1.0" encoding="UTF-8" standalone="yes"?>
<Relationships xmlns="http://schemas.openxmlformats.org/package/2006/relationships"><Relationship Id="rId2" Type="http://schemas.openxmlformats.org/officeDocument/2006/relationships/printerSettings" Target="../printerSettings/printerSettings137.bin"/><Relationship Id="rId1" Type="http://schemas.openxmlformats.org/officeDocument/2006/relationships/printerSettings" Target="../printerSettings/printerSettings136.bin"/></Relationships>
</file>

<file path=xl/worksheets/_rels/sheet72.xml.rels><?xml version="1.0" encoding="UTF-8" standalone="yes"?>
<Relationships xmlns="http://schemas.openxmlformats.org/package/2006/relationships"><Relationship Id="rId2" Type="http://schemas.openxmlformats.org/officeDocument/2006/relationships/printerSettings" Target="../printerSettings/printerSettings139.bin"/><Relationship Id="rId1" Type="http://schemas.openxmlformats.org/officeDocument/2006/relationships/printerSettings" Target="../printerSettings/printerSettings138.bin"/></Relationships>
</file>

<file path=xl/worksheets/_rels/sheet73.xml.rels><?xml version="1.0" encoding="UTF-8" standalone="yes"?>
<Relationships xmlns="http://schemas.openxmlformats.org/package/2006/relationships"><Relationship Id="rId2" Type="http://schemas.openxmlformats.org/officeDocument/2006/relationships/printerSettings" Target="../printerSettings/printerSettings141.bin"/><Relationship Id="rId1" Type="http://schemas.openxmlformats.org/officeDocument/2006/relationships/printerSettings" Target="../printerSettings/printerSettings140.bin"/></Relationships>
</file>

<file path=xl/worksheets/_rels/sheet74.xml.rels><?xml version="1.0" encoding="UTF-8" standalone="yes"?>
<Relationships xmlns="http://schemas.openxmlformats.org/package/2006/relationships"><Relationship Id="rId2" Type="http://schemas.openxmlformats.org/officeDocument/2006/relationships/printerSettings" Target="../printerSettings/printerSettings143.bin"/><Relationship Id="rId1" Type="http://schemas.openxmlformats.org/officeDocument/2006/relationships/printerSettings" Target="../printerSettings/printerSettings142.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printerSettings" Target="../printerSettings/printerSettings16.bin"/><Relationship Id="rId1" Type="http://schemas.openxmlformats.org/officeDocument/2006/relationships/printerSettings" Target="../printerSettings/printerSettings15.bin"/><Relationship Id="rId4" Type="http://schemas.openxmlformats.org/officeDocument/2006/relationships/comments" Target="../comments5.xml"/></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2"/>
  <sheetViews>
    <sheetView workbookViewId="0">
      <selection activeCell="A2" sqref="A2"/>
    </sheetView>
  </sheetViews>
  <sheetFormatPr defaultRowHeight="13"/>
  <cols>
    <col min="1" max="1" width="47.81640625" customWidth="1"/>
  </cols>
  <sheetData>
    <row r="2" spans="1:1" ht="26">
      <c r="A2" s="379" t="s">
        <v>0</v>
      </c>
    </row>
  </sheetData>
  <customSheetViews>
    <customSheetView guid="{5556DC96-D068-44A2-945F-92CF014D11AC}" state="hidden">
      <selection activeCell="A2" sqref="A2"/>
      <pageMargins left="0" right="0" top="0" bottom="0" header="0" footer="0"/>
      <printOptions gridLines="1"/>
      <pageSetup orientation="portrait" r:id="rId1"/>
      <headerFooter alignWithMargins="0">
        <oddFooter>&amp;L&amp;8File: &amp;Z&amp;F
Sheet: &amp;A&amp;R&amp;8&amp;P of &amp;N</oddFooter>
      </headerFooter>
    </customSheetView>
  </customSheetViews>
  <phoneticPr fontId="0" type="noConversion"/>
  <printOptions gridLines="1"/>
  <pageMargins left="0.75" right="0.75" top="1" bottom="1" header="0.5" footer="0.5"/>
  <pageSetup orientation="portrait" r:id="rId2"/>
  <headerFooter alignWithMargins="0">
    <oddFooter>&amp;L&amp;8File: &amp;Z&amp;F
Sheet: &amp;A&amp;R&amp;8&amp;P of &amp;N</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tabColor indexed="10"/>
    <pageSetUpPr fitToPage="1"/>
  </sheetPr>
  <dimension ref="A1:L39"/>
  <sheetViews>
    <sheetView topLeftCell="A5" workbookViewId="0">
      <selection activeCell="B6" sqref="B6:G39"/>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221.25" customHeight="1">
      <c r="A1" s="687">
        <f>'TOTALS rev &amp; exp categories'!A9</f>
        <v>6</v>
      </c>
      <c r="B1" s="769" t="str">
        <f>'TOTALS rev &amp; exp categories'!B9</f>
        <v>Indirect Institutional Support.</v>
      </c>
      <c r="C1" s="768">
        <f>'TOTALS rev &amp; exp categories'!C9</f>
        <v>0</v>
      </c>
      <c r="D1" s="862" t="str">
        <f>'TOTALS rev &amp; exp categories'!D9</f>
        <v xml:space="preserve">Input value of costs covered and services provided by the institution to athletics but not charged to athletics including:                                                                                                                                   
• Administrative services provided by the university to athletics but not charged such as HR, Accounting and IT.
• Facilities maintenance.
• Security.
• Risk Management.
• Utilities.
Do not include depreciation.
Note: This category should equal Category 36.  If the institution is paying for debt service, leases, or rental fees for athletic facilities but not charging to athletics, include those amounts in Category 6A.
</v>
      </c>
      <c r="E1" s="862"/>
      <c r="F1" s="862"/>
      <c r="G1" s="862"/>
      <c r="H1" s="862"/>
      <c r="I1" s="862"/>
      <c r="J1" s="862"/>
      <c r="K1" s="862"/>
      <c r="L1" s="598"/>
    </row>
    <row r="2" spans="1:12" ht="15" thickBot="1"/>
    <row r="3" spans="1:12" ht="29.5" thickBot="1">
      <c r="C3" s="675" t="s">
        <v>34</v>
      </c>
      <c r="E3" s="675" t="s">
        <v>35</v>
      </c>
      <c r="G3" s="675" t="s">
        <v>189</v>
      </c>
    </row>
    <row r="4" spans="1:12" ht="44" thickBot="1">
      <c r="B4" s="680" t="s">
        <v>191</v>
      </c>
      <c r="C4" s="763" t="str">
        <f>$B$1</f>
        <v>Indirect Institutional Support.</v>
      </c>
      <c r="E4" s="763" t="str">
        <f>$B$1</f>
        <v>Indirect Institutional Support.</v>
      </c>
      <c r="G4" s="680" t="str">
        <f>$B$1</f>
        <v>Indirect Institutional Support.</v>
      </c>
      <c r="J4" s="551" t="s">
        <v>190</v>
      </c>
      <c r="K4" s="551"/>
    </row>
    <row r="5" spans="1:12" ht="15" thickBot="1">
      <c r="B5" s="681"/>
      <c r="C5" s="681">
        <f>$A$1</f>
        <v>6</v>
      </c>
      <c r="E5" s="681">
        <f>$A$1</f>
        <v>6</v>
      </c>
      <c r="G5" s="681">
        <f>$A$1</f>
        <v>6</v>
      </c>
      <c r="J5" s="761" t="s">
        <v>192</v>
      </c>
      <c r="K5" s="762">
        <f>$C$39</f>
        <v>0</v>
      </c>
    </row>
    <row r="6" spans="1:12" ht="15" thickBot="1">
      <c r="B6" s="842" t="s">
        <v>38</v>
      </c>
      <c r="C6" s="675"/>
      <c r="D6" s="581"/>
      <c r="E6" s="675"/>
      <c r="F6" s="581"/>
      <c r="G6" s="763"/>
      <c r="J6" s="764" t="s">
        <v>193</v>
      </c>
      <c r="K6" s="762">
        <f>$E$39</f>
        <v>0</v>
      </c>
    </row>
    <row r="7" spans="1:12" ht="15" thickBot="1">
      <c r="B7" s="613" t="s">
        <v>39</v>
      </c>
      <c r="C7" s="682"/>
      <c r="E7" s="765"/>
      <c r="G7" s="765"/>
      <c r="J7" s="772" t="s">
        <v>194</v>
      </c>
      <c r="K7" s="762">
        <f>$G$39</f>
        <v>0</v>
      </c>
    </row>
    <row r="8" spans="1:12" ht="15" thickBot="1">
      <c r="B8" s="613" t="s">
        <v>41</v>
      </c>
      <c r="C8" s="682"/>
      <c r="E8" s="682"/>
      <c r="G8" s="765"/>
      <c r="J8" s="551" t="s">
        <v>195</v>
      </c>
      <c r="K8" s="774">
        <f>SUM(K5:K7)</f>
        <v>0</v>
      </c>
    </row>
    <row r="9" spans="1:12" ht="15" thickBot="1">
      <c r="A9" s="666"/>
      <c r="B9" s="613" t="s">
        <v>43</v>
      </c>
      <c r="C9" s="765"/>
      <c r="E9" s="682"/>
      <c r="G9" s="765"/>
    </row>
    <row r="10" spans="1:12" ht="15" thickBot="1">
      <c r="A10" s="666"/>
      <c r="B10" s="613" t="s">
        <v>45</v>
      </c>
      <c r="C10" s="682"/>
      <c r="E10" s="682"/>
      <c r="G10" s="682"/>
    </row>
    <row r="11" spans="1:12" ht="15" thickBot="1">
      <c r="A11" s="666"/>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A14" s="666"/>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selection sqref="A1:XFD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58" priority="20" stopIfTrue="1" operator="notEqual">
      <formula>$K$8</formula>
    </cfRule>
  </conditionalFormatting>
  <hyperlinks>
    <hyperlink ref="B1" location="'TOTALS rev &amp; exp categories'!B9" display="'TOTALS rev &amp; exp categories'!B9" xr:uid="{00000000-0004-0000-09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indexed="10"/>
    <pageSetUpPr fitToPage="1"/>
  </sheetPr>
  <dimension ref="A1:L39"/>
  <sheetViews>
    <sheetView topLeftCell="A5" workbookViewId="0">
      <selection activeCell="B6" sqref="B6:G39"/>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139.5" customHeight="1">
      <c r="A1" s="687" t="str">
        <f>'TOTALS rev &amp; exp categories'!A10</f>
        <v>6A</v>
      </c>
      <c r="B1" s="721" t="str">
        <f>'TOTALS rev &amp; exp categories'!B10</f>
        <v>Indirect Institutional Support - Athletic Facilities Debt Service, Lease and Rental Fees.</v>
      </c>
      <c r="C1" s="768">
        <f>'TOTALS rev &amp; exp categories'!C10</f>
        <v>0</v>
      </c>
      <c r="D1" s="861" t="str">
        <f>'TOTALS rev &amp; exp categories'!D10</f>
        <v>Input debt service payments (principal and interest, including internal loan programs), leases and rental fees for athletics facilities for the reporting year provided by the institution to athletics but not charged to athletics.
Do not report depreciation.
Note: If the institution is paying for all athletic facilities debt service, lease and rental fees and not charging to athletics, this category will equal Category 34.  If athletics or other entities are also paying these expenses or the institution is charging directly to athletics, this category will not equal Category 34.</v>
      </c>
      <c r="E1" s="861"/>
      <c r="F1" s="861"/>
      <c r="G1" s="861"/>
      <c r="H1" s="861"/>
      <c r="I1" s="861"/>
      <c r="J1" s="861"/>
      <c r="K1" s="861"/>
      <c r="L1" s="598"/>
    </row>
    <row r="2" spans="1:12" ht="15" thickBot="1"/>
    <row r="3" spans="1:12" ht="29.5" thickBot="1">
      <c r="C3" s="675" t="s">
        <v>34</v>
      </c>
      <c r="E3" s="675" t="s">
        <v>35</v>
      </c>
      <c r="G3" s="675" t="s">
        <v>189</v>
      </c>
    </row>
    <row r="4" spans="1:12" ht="71.25" customHeight="1" thickBot="1">
      <c r="B4" s="680" t="s">
        <v>191</v>
      </c>
      <c r="C4" s="763" t="str">
        <f>$B$1</f>
        <v>Indirect Institutional Support - Athletic Facilities Debt Service, Lease and Rental Fees.</v>
      </c>
      <c r="E4" s="763" t="str">
        <f>$B$1</f>
        <v>Indirect Institutional Support - Athletic Facilities Debt Service, Lease and Rental Fees.</v>
      </c>
      <c r="G4" s="680" t="str">
        <f>$B$1</f>
        <v>Indirect Institutional Support - Athletic Facilities Debt Service, Lease and Rental Fees.</v>
      </c>
      <c r="J4" s="551" t="s">
        <v>190</v>
      </c>
      <c r="K4" s="551"/>
    </row>
    <row r="5" spans="1:12" ht="15" thickBot="1">
      <c r="B5" s="681"/>
      <c r="C5" s="681" t="str">
        <f>$A$1</f>
        <v>6A</v>
      </c>
      <c r="E5" s="681" t="str">
        <f>$A$1</f>
        <v>6A</v>
      </c>
      <c r="G5" s="681" t="str">
        <f>$A$1</f>
        <v>6A</v>
      </c>
      <c r="J5" s="761" t="s">
        <v>192</v>
      </c>
      <c r="K5" s="762">
        <f>$C$39</f>
        <v>0</v>
      </c>
    </row>
    <row r="6" spans="1:12" ht="15" thickBot="1">
      <c r="B6" s="842" t="s">
        <v>38</v>
      </c>
      <c r="C6" s="675"/>
      <c r="D6" s="581"/>
      <c r="E6" s="675"/>
      <c r="F6" s="581"/>
      <c r="G6" s="763"/>
      <c r="J6" s="764" t="s">
        <v>193</v>
      </c>
      <c r="K6" s="762">
        <f>$E$39</f>
        <v>0</v>
      </c>
    </row>
    <row r="7" spans="1:12" ht="15" thickBot="1">
      <c r="B7" s="613" t="s">
        <v>39</v>
      </c>
      <c r="C7" s="682"/>
      <c r="E7" s="765"/>
      <c r="G7" s="765"/>
      <c r="J7" s="772" t="s">
        <v>194</v>
      </c>
      <c r="K7" s="762">
        <f>$G$39</f>
        <v>0</v>
      </c>
    </row>
    <row r="8" spans="1:12" ht="15" thickBot="1">
      <c r="B8" s="613" t="s">
        <v>41</v>
      </c>
      <c r="C8" s="682"/>
      <c r="E8" s="682"/>
      <c r="G8" s="765"/>
      <c r="J8" s="551" t="s">
        <v>195</v>
      </c>
      <c r="K8" s="774">
        <f>SUM(K5:K7)</f>
        <v>0</v>
      </c>
    </row>
    <row r="9" spans="1:12" ht="15" thickBot="1">
      <c r="A9" s="666"/>
      <c r="B9" s="613" t="s">
        <v>43</v>
      </c>
      <c r="C9" s="765"/>
      <c r="E9" s="682"/>
      <c r="G9" s="765"/>
    </row>
    <row r="10" spans="1:12" ht="15" thickBot="1">
      <c r="A10" s="666"/>
      <c r="B10" s="613" t="s">
        <v>45</v>
      </c>
      <c r="C10" s="682"/>
      <c r="E10" s="682"/>
      <c r="G10" s="682"/>
    </row>
    <row r="11" spans="1:12" ht="15" thickBot="1">
      <c r="A11" s="666"/>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A14" s="666"/>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mergeCells count="1">
    <mergeCell ref="D1:K1"/>
  </mergeCells>
  <conditionalFormatting sqref="C1">
    <cfRule type="cellIs" dxfId="57" priority="21" stopIfTrue="1" operator="notEqual">
      <formula>$K$8</formula>
    </cfRule>
  </conditionalFormatting>
  <hyperlinks>
    <hyperlink ref="B1" location="'TOTALS rev &amp; exp categories'!B10" display="'TOTALS rev &amp; exp categories'!B10" xr:uid="{00000000-0004-0000-0A00-000000000000}"/>
  </hyperlinks>
  <printOptions gridLines="1"/>
  <pageMargins left="0.5" right="0.5" top="0.5" bottom="0.5" header="0.25" footer="0.25"/>
  <pageSetup scale="78" orientation="portrait" r:id="rId1"/>
  <headerFooter alignWithMargins="0">
    <oddFooter>&amp;L&amp;8File: &amp;Z&amp;F
Sheet: &amp;A&amp;R&amp;8&amp;P of &amp;N</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7">
    <tabColor indexed="10"/>
    <pageSetUpPr fitToPage="1"/>
  </sheetPr>
  <dimension ref="A1:L39"/>
  <sheetViews>
    <sheetView topLeftCell="A5" workbookViewId="0">
      <selection activeCell="B6" sqref="B6:G39"/>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29.5" customHeight="1">
      <c r="A1" s="687">
        <f>'TOTALS rev &amp; exp categories'!A11</f>
        <v>7</v>
      </c>
      <c r="B1" s="767" t="str">
        <f>'TOTALS rev &amp; exp categories'!B11</f>
        <v>Guarantees.</v>
      </c>
      <c r="C1" s="768">
        <f>'TOTALS rev &amp; exp categories'!C11</f>
        <v>0</v>
      </c>
      <c r="D1" s="861" t="str">
        <f>'TOTALS rev &amp; exp categories'!D11</f>
        <v>Input revenue received from participation in away games. This includes payments received due to game cancellations.</v>
      </c>
      <c r="E1" s="861"/>
      <c r="F1" s="861"/>
      <c r="G1" s="861"/>
      <c r="H1" s="861"/>
      <c r="I1" s="861"/>
      <c r="J1" s="861"/>
      <c r="K1" s="861"/>
      <c r="L1" s="598"/>
    </row>
    <row r="2" spans="1:12" ht="15" thickBot="1"/>
    <row r="3" spans="1:12" ht="29.5" thickBot="1">
      <c r="C3" s="675" t="s">
        <v>34</v>
      </c>
      <c r="E3" s="675" t="s">
        <v>35</v>
      </c>
      <c r="G3" s="675" t="s">
        <v>189</v>
      </c>
      <c r="J3" s="551" t="s">
        <v>190</v>
      </c>
      <c r="K3" s="551"/>
    </row>
    <row r="4" spans="1:12" ht="15" thickBot="1">
      <c r="B4" s="680" t="s">
        <v>191</v>
      </c>
      <c r="C4" s="763" t="str">
        <f>$B$1</f>
        <v>Guarantees.</v>
      </c>
      <c r="E4" s="763" t="str">
        <f>$B$1</f>
        <v>Guarantees.</v>
      </c>
      <c r="G4" s="680" t="str">
        <f>$B$1</f>
        <v>Guarantees.</v>
      </c>
      <c r="J4" s="761" t="s">
        <v>192</v>
      </c>
      <c r="K4" s="762">
        <f>$C$39</f>
        <v>0</v>
      </c>
    </row>
    <row r="5" spans="1:12" ht="15" thickBot="1">
      <c r="B5" s="681"/>
      <c r="C5" s="681">
        <f>$A$1</f>
        <v>7</v>
      </c>
      <c r="E5" s="681">
        <f>$A$1</f>
        <v>7</v>
      </c>
      <c r="G5" s="681">
        <f>$A$1</f>
        <v>7</v>
      </c>
      <c r="J5" s="764" t="s">
        <v>193</v>
      </c>
      <c r="K5" s="762">
        <f>$E$39</f>
        <v>0</v>
      </c>
    </row>
    <row r="6" spans="1:12" ht="15" thickBot="1">
      <c r="B6" s="842" t="s">
        <v>38</v>
      </c>
      <c r="C6" s="675"/>
      <c r="D6" s="581"/>
      <c r="E6" s="675"/>
      <c r="F6" s="581"/>
      <c r="G6" s="763"/>
      <c r="J6" s="772" t="s">
        <v>194</v>
      </c>
      <c r="K6" s="762">
        <f>$G$39</f>
        <v>0</v>
      </c>
    </row>
    <row r="7" spans="1:12" ht="15" thickBot="1">
      <c r="B7" s="613" t="s">
        <v>39</v>
      </c>
      <c r="C7" s="682"/>
      <c r="E7" s="765"/>
      <c r="G7" s="765"/>
      <c r="J7" s="551" t="s">
        <v>195</v>
      </c>
      <c r="K7" s="774">
        <f>SUM(K4:K6)</f>
        <v>0</v>
      </c>
    </row>
    <row r="8" spans="1:12" ht="15" thickBot="1">
      <c r="B8" s="613" t="s">
        <v>41</v>
      </c>
      <c r="C8" s="682"/>
      <c r="E8" s="682"/>
      <c r="G8" s="765"/>
    </row>
    <row r="9" spans="1:12" ht="15" thickBot="1">
      <c r="A9" s="666"/>
      <c r="B9" s="613" t="s">
        <v>43</v>
      </c>
      <c r="C9" s="765"/>
      <c r="E9" s="682"/>
      <c r="G9" s="765"/>
    </row>
    <row r="10" spans="1:12" ht="15" thickBot="1">
      <c r="A10" s="666"/>
      <c r="B10" s="613" t="s">
        <v>45</v>
      </c>
      <c r="C10" s="682"/>
      <c r="E10" s="682"/>
      <c r="G10" s="682"/>
    </row>
    <row r="11" spans="1:12" ht="15" thickBot="1">
      <c r="A11" s="666"/>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A14" s="666"/>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selection sqref="A1:XFD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56" priority="22" stopIfTrue="1" operator="notEqual">
      <formula>$K$7</formula>
    </cfRule>
  </conditionalFormatting>
  <hyperlinks>
    <hyperlink ref="B1" location="'TOTALS rev &amp; exp categories'!B11" display="'TOTALS rev &amp; exp categories'!B11" xr:uid="{00000000-0004-0000-0B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8">
    <tabColor indexed="10"/>
    <pageSetUpPr fitToPage="1"/>
  </sheetPr>
  <dimension ref="A1:L39"/>
  <sheetViews>
    <sheetView topLeftCell="A5" workbookViewId="0">
      <selection activeCell="B6" sqref="B6:G39"/>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181.5" customHeight="1">
      <c r="A1" s="687">
        <f>'TOTALS rev &amp; exp categories'!A12</f>
        <v>8</v>
      </c>
      <c r="B1" s="767" t="str">
        <f>'TOTALS rev &amp; exp categories'!B12</f>
        <v>Contributions.</v>
      </c>
      <c r="C1" s="768">
        <f>'TOTALS rev &amp; exp categories'!C12</f>
        <v>0</v>
      </c>
      <c r="D1" s="861" t="str">
        <f>'TOTALS rev &amp; exp categories'!D12</f>
        <v>Input contributions provided and used  by  athletics within the reporting year including:
•  	Amounts received from individuals, corporations, associations, foundations, clubs, or other organizations designated used for the operations of the athletics program.
•  	Funds contributed by outside contributors for the payment of debt service, lease payments or rental fee expenses for athletic facilities in the reporting year.
•  Amounts received above face value for tickets used within the reporting year.
  Contributions shall include cash and marketable securities.
Do not report:
•  	Pledges until funds are provided to athletics for use.
•  Contributions to be used in future other reporting years.</v>
      </c>
      <c r="E1" s="861"/>
      <c r="F1" s="861"/>
      <c r="G1" s="861"/>
      <c r="H1" s="861"/>
      <c r="I1" s="861"/>
      <c r="J1" s="861"/>
      <c r="K1" s="861"/>
      <c r="L1" s="598"/>
    </row>
    <row r="2" spans="1:12" ht="15" thickBot="1"/>
    <row r="3" spans="1:12" ht="29.5" thickBot="1">
      <c r="C3" s="675" t="s">
        <v>34</v>
      </c>
      <c r="E3" s="675" t="s">
        <v>35</v>
      </c>
      <c r="G3" s="675" t="s">
        <v>189</v>
      </c>
      <c r="J3" s="551" t="s">
        <v>190</v>
      </c>
      <c r="K3" s="551"/>
    </row>
    <row r="4" spans="1:12" ht="15" thickBot="1">
      <c r="B4" s="680" t="s">
        <v>191</v>
      </c>
      <c r="C4" s="763" t="str">
        <f>$B$1</f>
        <v>Contributions.</v>
      </c>
      <c r="E4" s="763" t="str">
        <f>$B$1</f>
        <v>Contributions.</v>
      </c>
      <c r="G4" s="680" t="str">
        <f>$B$1</f>
        <v>Contributions.</v>
      </c>
      <c r="J4" s="761" t="s">
        <v>192</v>
      </c>
      <c r="K4" s="762">
        <f>$C$39</f>
        <v>0</v>
      </c>
    </row>
    <row r="5" spans="1:12" ht="15" thickBot="1">
      <c r="B5" s="681"/>
      <c r="C5" s="681">
        <f>$A$1</f>
        <v>8</v>
      </c>
      <c r="E5" s="681">
        <f>$A$1</f>
        <v>8</v>
      </c>
      <c r="G5" s="681">
        <f>$A$1</f>
        <v>8</v>
      </c>
      <c r="J5" s="764" t="s">
        <v>193</v>
      </c>
      <c r="K5" s="762">
        <f>$E$39</f>
        <v>0</v>
      </c>
    </row>
    <row r="6" spans="1:12" ht="15" thickBot="1">
      <c r="B6" s="842" t="s">
        <v>38</v>
      </c>
      <c r="C6" s="675"/>
      <c r="D6" s="581"/>
      <c r="E6" s="675"/>
      <c r="F6" s="581"/>
      <c r="G6" s="763"/>
      <c r="J6" s="772" t="s">
        <v>194</v>
      </c>
      <c r="K6" s="762">
        <f>$G$39</f>
        <v>0</v>
      </c>
    </row>
    <row r="7" spans="1:12" ht="15" thickBot="1">
      <c r="B7" s="613" t="s">
        <v>39</v>
      </c>
      <c r="C7" s="682"/>
      <c r="E7" s="765"/>
      <c r="G7" s="765"/>
      <c r="J7" s="551" t="s">
        <v>195</v>
      </c>
      <c r="K7" s="774">
        <f>SUM(K4:K6)</f>
        <v>0</v>
      </c>
    </row>
    <row r="8" spans="1:12" ht="15" thickBot="1">
      <c r="B8" s="613" t="s">
        <v>41</v>
      </c>
      <c r="C8" s="682"/>
      <c r="E8" s="682"/>
      <c r="G8" s="765"/>
    </row>
    <row r="9" spans="1:12" ht="15" thickBot="1">
      <c r="A9" s="666"/>
      <c r="B9" s="613" t="s">
        <v>43</v>
      </c>
      <c r="C9" s="765"/>
      <c r="E9" s="682"/>
      <c r="G9" s="765"/>
    </row>
    <row r="10" spans="1:12" ht="15" thickBot="1">
      <c r="A10" s="666"/>
      <c r="B10" s="613" t="s">
        <v>45</v>
      </c>
      <c r="C10" s="682"/>
      <c r="E10" s="682"/>
      <c r="G10" s="682"/>
    </row>
    <row r="11" spans="1:12" ht="15" thickBot="1">
      <c r="A11" s="666"/>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A14" s="666"/>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selection activeCell="I9" sqref="I9"/>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55" priority="23" stopIfTrue="1" operator="notEqual">
      <formula>$K$7</formula>
    </cfRule>
  </conditionalFormatting>
  <hyperlinks>
    <hyperlink ref="B1" location="'TOTALS rev &amp; exp categories'!B12" display="'TOTALS rev &amp; exp categories'!B12" xr:uid="{00000000-0004-0000-0C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indexed="10"/>
    <pageSetUpPr fitToPage="1"/>
  </sheetPr>
  <dimension ref="A1:L39"/>
  <sheetViews>
    <sheetView topLeftCell="A4" workbookViewId="0">
      <selection activeCell="B6" sqref="B6:G39"/>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154.5" customHeight="1">
      <c r="A1" s="687">
        <f>'TOTALS rev &amp; exp categories'!A13</f>
        <v>9</v>
      </c>
      <c r="B1" s="767" t="str">
        <f>'TOTALS rev &amp; exp categories'!B13</f>
        <v>In-Kind</v>
      </c>
      <c r="C1" s="770">
        <f>'TOTALS rev &amp; exp categories'!C13</f>
        <v>0</v>
      </c>
      <c r="D1" s="861" t="str">
        <f>'TOTALS rev &amp; exp categories'!D13</f>
        <v>Input market value of in-kind contributions in the reporting year including:
in the reporting year including:
•  	Dealer-provided automobiles.
•  	Equipment.
•  	Services.
•  	Nutritional product.
All in-kind contributions that are made as a result of a licensing or sponsorship agreement should be reported in Category 15.
Please offset in-kind values in the appropriate expense category.</v>
      </c>
      <c r="E1" s="861"/>
      <c r="F1" s="861"/>
      <c r="G1" s="861"/>
      <c r="H1" s="861"/>
      <c r="I1" s="861"/>
      <c r="J1" s="861"/>
      <c r="K1" s="861"/>
      <c r="L1" s="598"/>
    </row>
    <row r="2" spans="1:12" ht="15" thickBot="1"/>
    <row r="3" spans="1:12" ht="29.5" thickBot="1">
      <c r="C3" s="675" t="s">
        <v>34</v>
      </c>
      <c r="E3" s="675" t="s">
        <v>35</v>
      </c>
      <c r="G3" s="675" t="s">
        <v>189</v>
      </c>
      <c r="J3" s="551" t="s">
        <v>190</v>
      </c>
      <c r="K3" s="551"/>
    </row>
    <row r="4" spans="1:12" ht="15" thickBot="1">
      <c r="B4" s="680" t="s">
        <v>191</v>
      </c>
      <c r="C4" s="763" t="str">
        <f>$B$1</f>
        <v>In-Kind</v>
      </c>
      <c r="E4" s="763" t="str">
        <f>$B$1</f>
        <v>In-Kind</v>
      </c>
      <c r="G4" s="680" t="str">
        <f>$B$1</f>
        <v>In-Kind</v>
      </c>
      <c r="J4" s="761" t="s">
        <v>192</v>
      </c>
      <c r="K4" s="766">
        <f>C39</f>
        <v>0</v>
      </c>
    </row>
    <row r="5" spans="1:12" ht="15" thickBot="1">
      <c r="B5" s="681"/>
      <c r="C5" s="681">
        <f>$A$1</f>
        <v>9</v>
      </c>
      <c r="E5" s="681">
        <f>$A$1</f>
        <v>9</v>
      </c>
      <c r="G5" s="681">
        <f>$A$1</f>
        <v>9</v>
      </c>
      <c r="J5" s="771" t="s">
        <v>193</v>
      </c>
      <c r="K5" s="766">
        <f>E39</f>
        <v>0</v>
      </c>
    </row>
    <row r="6" spans="1:12" ht="15" thickBot="1">
      <c r="B6" s="842" t="s">
        <v>38</v>
      </c>
      <c r="C6" s="675"/>
      <c r="D6" s="581"/>
      <c r="E6" s="675"/>
      <c r="F6" s="581"/>
      <c r="G6" s="763"/>
      <c r="J6" s="773" t="s">
        <v>194</v>
      </c>
      <c r="K6" s="766">
        <f>G39</f>
        <v>0</v>
      </c>
    </row>
    <row r="7" spans="1:12" ht="15" thickBot="1">
      <c r="A7" s="666"/>
      <c r="B7" s="613" t="s">
        <v>39</v>
      </c>
      <c r="C7" s="682"/>
      <c r="E7" s="765"/>
      <c r="G7" s="765"/>
      <c r="J7" s="551" t="s">
        <v>195</v>
      </c>
      <c r="K7" s="775">
        <f>SUM(K4:K6)</f>
        <v>0</v>
      </c>
    </row>
    <row r="8" spans="1:12" ht="15" thickBot="1">
      <c r="B8" s="613" t="s">
        <v>41</v>
      </c>
      <c r="C8" s="682"/>
      <c r="E8" s="682"/>
      <c r="G8" s="765"/>
    </row>
    <row r="9" spans="1:12" ht="15" thickBot="1">
      <c r="B9" s="613" t="s">
        <v>43</v>
      </c>
      <c r="C9" s="765"/>
      <c r="E9" s="682"/>
      <c r="G9" s="765"/>
    </row>
    <row r="10" spans="1:12" ht="15" thickBot="1">
      <c r="A10" s="666"/>
      <c r="B10" s="613" t="s">
        <v>45</v>
      </c>
      <c r="C10" s="682"/>
      <c r="E10" s="682"/>
      <c r="G10" s="682"/>
    </row>
    <row r="11" spans="1:12" ht="15" thickBot="1">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selection activeCell="H7" sqref="H7"/>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conditionalFormatting sqref="C1">
    <cfRule type="cellIs" dxfId="54" priority="25" stopIfTrue="1" operator="notEqual">
      <formula>$K$7</formula>
    </cfRule>
  </conditionalFormatting>
  <hyperlinks>
    <hyperlink ref="B1" location="'TOTALS rev &amp; exp categories'!B13" display="'TOTALS rev &amp; exp categories'!B13" xr:uid="{00000000-0004-0000-0D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9">
    <tabColor indexed="10"/>
    <pageSetUpPr fitToPage="1"/>
  </sheetPr>
  <dimension ref="A1:M39"/>
  <sheetViews>
    <sheetView topLeftCell="A5" workbookViewId="0">
      <selection activeCell="B6" sqref="B6:G39"/>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3" width="8.7265625" style="550"/>
    <col min="14" max="14" width="12" style="550" customWidth="1"/>
    <col min="15" max="16384" width="8.7265625" style="550"/>
  </cols>
  <sheetData>
    <row r="1" spans="1:13" s="679" customFormat="1" ht="167.15" customHeight="1">
      <c r="A1" s="687">
        <f>'TOTALS rev &amp; exp categories'!A14</f>
        <v>10</v>
      </c>
      <c r="B1" s="769" t="str">
        <f>'TOTALS rev &amp; exp categories'!B14</f>
        <v>Compensation and Benefits Provided by a Third Party.</v>
      </c>
      <c r="C1" s="768">
        <f>'TOTALS rev &amp; exp categories'!C14</f>
        <v>0</v>
      </c>
      <c r="D1" s="861" t="str">
        <f>'TOTALS rev &amp; exp categories'!D14</f>
        <v>Input all benefits provided by a third party and contractually guaranteed by the institution, but not included on the institution's W-2. These may include:                                                             
• Car stipend.
• Country club membership.
• Allowances for clothing, housing, and entertainment.
• Speaking fees.
• Camps compensation.
• Media income.
• Shoe and apparel income.
The total of this category should equal expense Categories 23 and 25 combined.</v>
      </c>
      <c r="E1" s="861"/>
      <c r="F1" s="861"/>
      <c r="G1" s="861"/>
      <c r="H1" s="861"/>
      <c r="I1" s="861"/>
      <c r="J1" s="861"/>
      <c r="K1" s="861"/>
      <c r="L1" s="776"/>
      <c r="M1" s="752"/>
    </row>
    <row r="2" spans="1:13" ht="21.75" customHeight="1" thickBot="1"/>
    <row r="3" spans="1:13" ht="29.5" thickBot="1">
      <c r="C3" s="675" t="s">
        <v>34</v>
      </c>
      <c r="E3" s="675" t="s">
        <v>35</v>
      </c>
      <c r="G3" s="675" t="s">
        <v>189</v>
      </c>
    </row>
    <row r="4" spans="1:13" ht="58.5" thickBot="1">
      <c r="B4" s="680" t="s">
        <v>191</v>
      </c>
      <c r="C4" s="763" t="str">
        <f>$B$1</f>
        <v>Compensation and Benefits Provided by a Third Party.</v>
      </c>
      <c r="E4" s="763" t="str">
        <f>$B$1</f>
        <v>Compensation and Benefits Provided by a Third Party.</v>
      </c>
      <c r="G4" s="680" t="str">
        <f>$B$1</f>
        <v>Compensation and Benefits Provided by a Third Party.</v>
      </c>
      <c r="J4" s="551" t="s">
        <v>190</v>
      </c>
      <c r="K4" s="551"/>
    </row>
    <row r="5" spans="1:13" ht="15" thickBot="1">
      <c r="B5" s="681"/>
      <c r="C5" s="681">
        <f>$A$1</f>
        <v>10</v>
      </c>
      <c r="E5" s="681">
        <f>$A$1</f>
        <v>10</v>
      </c>
      <c r="G5" s="681">
        <f>$A$1</f>
        <v>10</v>
      </c>
      <c r="J5" s="761" t="s">
        <v>192</v>
      </c>
      <c r="K5" s="762">
        <f>$C$39</f>
        <v>0</v>
      </c>
    </row>
    <row r="6" spans="1:13" ht="15" thickBot="1">
      <c r="B6" s="842" t="s">
        <v>38</v>
      </c>
      <c r="C6" s="675"/>
      <c r="D6" s="581"/>
      <c r="E6" s="675"/>
      <c r="F6" s="581"/>
      <c r="G6" s="763"/>
      <c r="J6" s="764" t="s">
        <v>193</v>
      </c>
      <c r="K6" s="762">
        <f>$E$39</f>
        <v>0</v>
      </c>
    </row>
    <row r="7" spans="1:13" ht="15" thickBot="1">
      <c r="B7" s="613" t="s">
        <v>39</v>
      </c>
      <c r="C7" s="682"/>
      <c r="E7" s="765"/>
      <c r="G7" s="765"/>
      <c r="J7" s="772" t="s">
        <v>194</v>
      </c>
      <c r="K7" s="762">
        <f>$G$39</f>
        <v>0</v>
      </c>
    </row>
    <row r="8" spans="1:13" ht="15" thickBot="1">
      <c r="B8" s="613" t="s">
        <v>41</v>
      </c>
      <c r="C8" s="682"/>
      <c r="E8" s="682"/>
      <c r="G8" s="765"/>
      <c r="J8" s="551" t="s">
        <v>195</v>
      </c>
      <c r="K8" s="774">
        <f>SUM(K5:K7)</f>
        <v>0</v>
      </c>
    </row>
    <row r="9" spans="1:13" ht="15" thickBot="1">
      <c r="A9" s="666"/>
      <c r="B9" s="613" t="s">
        <v>43</v>
      </c>
      <c r="C9" s="765"/>
      <c r="E9" s="682"/>
      <c r="G9" s="765"/>
    </row>
    <row r="10" spans="1:13" ht="15" thickBot="1">
      <c r="A10" s="666"/>
      <c r="B10" s="613" t="s">
        <v>45</v>
      </c>
      <c r="C10" s="682"/>
      <c r="E10" s="682"/>
      <c r="G10" s="682"/>
    </row>
    <row r="11" spans="1:13" ht="15" thickBot="1">
      <c r="A11" s="666"/>
      <c r="B11" s="613" t="s">
        <v>46</v>
      </c>
      <c r="C11" s="765"/>
      <c r="E11" s="682"/>
      <c r="G11" s="765"/>
    </row>
    <row r="12" spans="1:13" ht="15" thickBot="1">
      <c r="B12" s="613" t="s">
        <v>47</v>
      </c>
      <c r="C12" s="682"/>
      <c r="E12" s="682"/>
      <c r="G12" s="682"/>
    </row>
    <row r="13" spans="1:13" ht="15" thickBot="1">
      <c r="B13" s="613" t="s">
        <v>48</v>
      </c>
      <c r="C13" s="765"/>
      <c r="E13" s="682"/>
      <c r="G13" s="765"/>
    </row>
    <row r="14" spans="1:13" ht="15" thickBot="1">
      <c r="A14" s="666"/>
      <c r="B14" s="613" t="s">
        <v>49</v>
      </c>
      <c r="C14" s="682"/>
      <c r="E14" s="765"/>
      <c r="G14" s="765"/>
    </row>
    <row r="15" spans="1:13" ht="15" thickBot="1">
      <c r="B15" s="613" t="s">
        <v>50</v>
      </c>
      <c r="C15" s="682"/>
      <c r="E15" s="682"/>
      <c r="G15" s="682"/>
    </row>
    <row r="16" spans="1:13"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13" ht="15" thickBot="1">
      <c r="B33" s="613" t="s">
        <v>68</v>
      </c>
      <c r="C33" s="682"/>
      <c r="E33" s="765"/>
      <c r="G33" s="682"/>
    </row>
    <row r="34" spans="1:13" ht="15" thickBot="1">
      <c r="B34" s="613" t="s">
        <v>69</v>
      </c>
      <c r="C34" s="682"/>
      <c r="E34" s="682"/>
      <c r="G34" s="682"/>
    </row>
    <row r="35" spans="1:13" ht="15" thickBot="1">
      <c r="B35" s="613"/>
      <c r="C35" s="682"/>
      <c r="E35" s="682"/>
      <c r="G35" s="682"/>
      <c r="M35" s="572"/>
    </row>
    <row r="36" spans="1:13" ht="15" thickBot="1">
      <c r="A36" s="666"/>
      <c r="B36" s="618"/>
      <c r="C36" s="682"/>
      <c r="E36" s="682"/>
      <c r="G36" s="682"/>
    </row>
    <row r="37" spans="1:13" ht="15" thickBot="1">
      <c r="A37" s="666"/>
      <c r="B37" s="683" t="s">
        <v>196</v>
      </c>
      <c r="C37" s="684">
        <f>SUM(C6:C35)</f>
        <v>0</v>
      </c>
      <c r="E37" s="684">
        <f>SUM(E6:E35)</f>
        <v>0</v>
      </c>
      <c r="G37" s="684">
        <f>SUM(G6:G35)</f>
        <v>0</v>
      </c>
    </row>
    <row r="38" spans="1:13" ht="29.5" thickBot="1">
      <c r="A38" s="666"/>
      <c r="B38" s="685" t="s">
        <v>197</v>
      </c>
      <c r="C38" s="692"/>
      <c r="E38" s="692"/>
      <c r="G38" s="682"/>
    </row>
    <row r="39" spans="1:13" ht="15" thickBot="1">
      <c r="B39" s="715" t="s">
        <v>198</v>
      </c>
      <c r="C39" s="762">
        <f>C37+C38</f>
        <v>0</v>
      </c>
      <c r="E39" s="762">
        <f>E37+E38</f>
        <v>0</v>
      </c>
      <c r="G39" s="766">
        <f>G37+G38</f>
        <v>0</v>
      </c>
    </row>
  </sheetData>
  <sheetProtection formatCells="0" formatColumns="0" formatRows="0"/>
  <customSheetViews>
    <customSheetView guid="{5556DC96-D068-44A2-945F-92CF014D11AC}" fitToPage="1">
      <selection sqref="A1:XFD1"/>
      <pageMargins left="0" right="0" top="0" bottom="0" header="0" footer="0"/>
      <printOptions gridLines="1"/>
      <pageSetup scale="70"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53" priority="26" stopIfTrue="1" operator="notEqual">
      <formula>$K$8</formula>
    </cfRule>
  </conditionalFormatting>
  <hyperlinks>
    <hyperlink ref="B1" location="'TOTALS rev &amp; exp categories'!B14" tooltip="Return to Totals page:  Third Party Support" display="'TOTALS rev &amp; exp categories'!B14" xr:uid="{00000000-0004-0000-0E00-000000000000}"/>
  </hyperlinks>
  <printOptions gridLines="1"/>
  <pageMargins left="0.5" right="0.5" top="0.5" bottom="0.5" header="0.25" footer="0.25"/>
  <pageSetup scale="70" orientation="portrait" r:id="rId2"/>
  <headerFooter alignWithMargins="0">
    <oddFooter>&amp;L&amp;8File: &amp;Z&amp;F
Sheet: &amp;A&amp;R&amp;8&amp;P of &amp;N</oddFooter>
  </headerFooter>
  <legacyDrawing r:id="rId3"/>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4">
    <tabColor indexed="10"/>
    <pageSetUpPr fitToPage="1"/>
  </sheetPr>
  <dimension ref="A1:L39"/>
  <sheetViews>
    <sheetView topLeftCell="A2" workbookViewId="0">
      <selection activeCell="B6" sqref="B6:G39"/>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80.5" customHeight="1">
      <c r="A1" s="687">
        <f>'TOTALS rev &amp; exp categories'!A15</f>
        <v>11</v>
      </c>
      <c r="B1" s="767" t="str">
        <f>'TOTALS rev &amp; exp categories'!B15</f>
        <v>Media Rights</v>
      </c>
      <c r="C1" s="768">
        <f>'TOTALS rev &amp; exp categories'!C15</f>
        <v>0</v>
      </c>
      <c r="D1" s="861" t="str">
        <f>'TOTALS rev &amp; exp categories'!D15</f>
        <v xml:space="preserve">Input all revenue received for radio, television, internet, digital and e-commerce rights, including the portion of conference distributions related to media rights - if applicable.
Consult with your conference offices if you do not have the media rights distribution amount available.
</v>
      </c>
      <c r="E1" s="861"/>
      <c r="F1" s="861"/>
      <c r="G1" s="861"/>
      <c r="H1" s="861"/>
      <c r="I1" s="861"/>
      <c r="J1" s="861"/>
      <c r="K1" s="861"/>
      <c r="L1" s="598"/>
    </row>
    <row r="2" spans="1:12" ht="15" thickBot="1"/>
    <row r="3" spans="1:12" ht="28.5" customHeight="1" thickBot="1">
      <c r="C3" s="675" t="s">
        <v>34</v>
      </c>
      <c r="E3" s="675" t="s">
        <v>35</v>
      </c>
      <c r="G3" s="675" t="s">
        <v>189</v>
      </c>
    </row>
    <row r="4" spans="1:12" ht="52.5" customHeight="1" thickBot="1">
      <c r="B4" s="680" t="s">
        <v>191</v>
      </c>
      <c r="C4" s="763" t="str">
        <f>$B$1</f>
        <v>Media Rights</v>
      </c>
      <c r="E4" s="763" t="str">
        <f>$B$1</f>
        <v>Media Rights</v>
      </c>
      <c r="G4" s="680" t="str">
        <f>$B$1</f>
        <v>Media Rights</v>
      </c>
      <c r="J4" s="551" t="s">
        <v>190</v>
      </c>
      <c r="K4" s="551"/>
    </row>
    <row r="5" spans="1:12" ht="15" thickBot="1">
      <c r="B5" s="681"/>
      <c r="C5" s="681">
        <f>$A$1</f>
        <v>11</v>
      </c>
      <c r="E5" s="681">
        <f>$A$1</f>
        <v>11</v>
      </c>
      <c r="G5" s="681">
        <f>$A$1</f>
        <v>11</v>
      </c>
      <c r="J5" s="761" t="s">
        <v>192</v>
      </c>
      <c r="K5" s="762">
        <f>$C$39</f>
        <v>0</v>
      </c>
    </row>
    <row r="6" spans="1:12" ht="15" thickBot="1">
      <c r="B6" s="842" t="s">
        <v>38</v>
      </c>
      <c r="C6" s="675"/>
      <c r="D6" s="581"/>
      <c r="E6" s="675"/>
      <c r="F6" s="581"/>
      <c r="G6" s="763"/>
      <c r="J6" s="764" t="s">
        <v>193</v>
      </c>
      <c r="K6" s="762">
        <f>$E$39</f>
        <v>0</v>
      </c>
    </row>
    <row r="7" spans="1:12" ht="15" thickBot="1">
      <c r="B7" s="613" t="s">
        <v>39</v>
      </c>
      <c r="C7" s="682"/>
      <c r="E7" s="765"/>
      <c r="G7" s="765"/>
      <c r="J7" s="772" t="s">
        <v>194</v>
      </c>
      <c r="K7" s="762">
        <f>$G$39</f>
        <v>0</v>
      </c>
    </row>
    <row r="8" spans="1:12" ht="15" thickBot="1">
      <c r="B8" s="613" t="s">
        <v>41</v>
      </c>
      <c r="C8" s="682"/>
      <c r="E8" s="682"/>
      <c r="G8" s="765"/>
      <c r="J8" s="551" t="s">
        <v>195</v>
      </c>
      <c r="K8" s="774">
        <f>SUM(K5:K7)</f>
        <v>0</v>
      </c>
    </row>
    <row r="9" spans="1:12" ht="15" thickBot="1">
      <c r="A9" s="666"/>
      <c r="B9" s="613" t="s">
        <v>43</v>
      </c>
      <c r="C9" s="765"/>
      <c r="E9" s="682"/>
      <c r="G9" s="765"/>
    </row>
    <row r="10" spans="1:12" ht="15" thickBot="1">
      <c r="A10" s="666"/>
      <c r="B10" s="613" t="s">
        <v>45</v>
      </c>
      <c r="C10" s="682"/>
      <c r="E10" s="682"/>
      <c r="G10" s="682"/>
    </row>
    <row r="11" spans="1:12" ht="15" thickBot="1">
      <c r="A11" s="666"/>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A14" s="666"/>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selection sqref="A1:XFD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52" priority="27" stopIfTrue="1" operator="notEqual">
      <formula>$K$8</formula>
    </cfRule>
  </conditionalFormatting>
  <hyperlinks>
    <hyperlink ref="B1" location="'TOTALS rev &amp; exp categories'!B15" display="'TOTALS rev &amp; exp categories'!B15" xr:uid="{00000000-0004-0000-0F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indexed="10"/>
    <pageSetUpPr fitToPage="1"/>
  </sheetPr>
  <dimension ref="A1:L39"/>
  <sheetViews>
    <sheetView topLeftCell="A5" workbookViewId="0">
      <selection activeCell="B6" sqref="B6:G39"/>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114" customHeight="1">
      <c r="A1" s="687">
        <f>'TOTALS rev &amp; exp categories'!A16</f>
        <v>12</v>
      </c>
      <c r="B1" s="767" t="str">
        <f>'TOTALS rev &amp; exp categories'!B16</f>
        <v>NCAA Distributions</v>
      </c>
      <c r="C1" s="770">
        <f>'TOTALS rev &amp; exp categories'!C16</f>
        <v>0</v>
      </c>
      <c r="D1" s="861" t="str">
        <f>'TOTALS rev &amp; exp categories'!D16</f>
        <v>Input revenues received from the NCAA which could include revenue distributions, grants,  NCAA championships travel reimbursements and payments received from the NCAA for hosting a championship.
In some cases, NCAA distributions may be provided by the conference office. Consult with the conference office for the amount if you do not have it available andreceived to  include in this category.</v>
      </c>
      <c r="E1" s="861"/>
      <c r="F1" s="861"/>
      <c r="G1" s="861"/>
      <c r="H1" s="861"/>
      <c r="I1" s="861"/>
      <c r="J1" s="861"/>
      <c r="K1" s="861"/>
      <c r="L1" s="598"/>
    </row>
    <row r="2" spans="1:12" ht="15" thickBot="1"/>
    <row r="3" spans="1:12" ht="29.5" thickBot="1">
      <c r="C3" s="675" t="s">
        <v>34</v>
      </c>
      <c r="E3" s="675" t="s">
        <v>35</v>
      </c>
      <c r="G3" s="675" t="s">
        <v>189</v>
      </c>
    </row>
    <row r="4" spans="1:12" ht="26.25" customHeight="1" thickBot="1">
      <c r="B4" s="680" t="s">
        <v>191</v>
      </c>
      <c r="C4" s="763" t="str">
        <f>$B$1</f>
        <v>NCAA Distributions</v>
      </c>
      <c r="E4" s="763" t="str">
        <f>$B$1</f>
        <v>NCAA Distributions</v>
      </c>
      <c r="G4" s="680" t="str">
        <f>$B$1</f>
        <v>NCAA Distributions</v>
      </c>
      <c r="J4" s="551" t="s">
        <v>190</v>
      </c>
      <c r="K4" s="551"/>
    </row>
    <row r="5" spans="1:12" ht="15" thickBot="1">
      <c r="B5" s="681"/>
      <c r="C5" s="681">
        <f>$A$1</f>
        <v>12</v>
      </c>
      <c r="E5" s="681">
        <f>$A$1</f>
        <v>12</v>
      </c>
      <c r="G5" s="681">
        <f>$A$1</f>
        <v>12</v>
      </c>
      <c r="J5" s="761" t="s">
        <v>192</v>
      </c>
      <c r="K5" s="766">
        <f>C39</f>
        <v>0</v>
      </c>
    </row>
    <row r="6" spans="1:12" ht="15" thickBot="1">
      <c r="B6" s="842" t="s">
        <v>38</v>
      </c>
      <c r="C6" s="675"/>
      <c r="D6" s="581"/>
      <c r="E6" s="675"/>
      <c r="F6" s="581"/>
      <c r="G6" s="763"/>
      <c r="J6" s="771" t="s">
        <v>193</v>
      </c>
      <c r="K6" s="766">
        <f>E39</f>
        <v>0</v>
      </c>
    </row>
    <row r="7" spans="1:12" ht="15" thickBot="1">
      <c r="A7" s="666"/>
      <c r="B7" s="613" t="s">
        <v>39</v>
      </c>
      <c r="C7" s="682"/>
      <c r="E7" s="765"/>
      <c r="G7" s="765"/>
      <c r="J7" s="773" t="s">
        <v>194</v>
      </c>
      <c r="K7" s="766">
        <f>G39</f>
        <v>0</v>
      </c>
    </row>
    <row r="8" spans="1:12" ht="15" thickBot="1">
      <c r="B8" s="613" t="s">
        <v>41</v>
      </c>
      <c r="C8" s="682"/>
      <c r="E8" s="682"/>
      <c r="G8" s="765"/>
      <c r="J8" s="551" t="s">
        <v>195</v>
      </c>
      <c r="K8" s="775">
        <f>SUM(K5:K7)</f>
        <v>0</v>
      </c>
    </row>
    <row r="9" spans="1:12" ht="15" thickBot="1">
      <c r="B9" s="613" t="s">
        <v>43</v>
      </c>
      <c r="C9" s="765"/>
      <c r="E9" s="682"/>
      <c r="G9" s="765"/>
    </row>
    <row r="10" spans="1:12" ht="15" thickBot="1">
      <c r="A10" s="666"/>
      <c r="B10" s="613" t="s">
        <v>45</v>
      </c>
      <c r="C10" s="682"/>
      <c r="E10" s="682"/>
      <c r="G10" s="682"/>
    </row>
    <row r="11" spans="1:12" ht="15" thickBot="1">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selection sqref="A1:XFD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conditionalFormatting sqref="C1">
    <cfRule type="cellIs" dxfId="51" priority="28" stopIfTrue="1" operator="notEqual">
      <formula>$K$8</formula>
    </cfRule>
  </conditionalFormatting>
  <hyperlinks>
    <hyperlink ref="B1" location="'TOTALS rev &amp; exp categories'!B16" display="'TOTALS rev &amp; exp categories'!B16" xr:uid="{00000000-0004-0000-10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3">
    <tabColor indexed="10"/>
    <pageSetUpPr fitToPage="1"/>
  </sheetPr>
  <dimension ref="A1:L39"/>
  <sheetViews>
    <sheetView topLeftCell="A5" zoomScaleNormal="100" workbookViewId="0">
      <selection activeCell="B6" sqref="B6:G39"/>
    </sheetView>
  </sheetViews>
  <sheetFormatPr defaultColWidth="8.7265625" defaultRowHeight="14.5"/>
  <cols>
    <col min="1" max="1" width="3.81640625" style="550" customWidth="1"/>
    <col min="2" max="2" width="23" style="550" customWidth="1"/>
    <col min="3" max="3" width="16" style="550" customWidth="1"/>
    <col min="4" max="4" width="1.81640625" style="550" customWidth="1"/>
    <col min="5" max="5" width="15.54296875" style="550" customWidth="1"/>
    <col min="6" max="6" width="1.54296875" style="550" customWidth="1"/>
    <col min="7" max="7" width="15.816406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113.25" customHeight="1">
      <c r="A1" s="687">
        <f>'TOTALS rev &amp; exp categories'!A17</f>
        <v>13</v>
      </c>
      <c r="B1" s="769" t="str">
        <f>'TOTALS rev &amp; exp categories'!B17</f>
        <v xml:space="preserve">Conference Distributions (Non Media and Non Football Bowl) </v>
      </c>
      <c r="C1" s="768">
        <f>'TOTALS rev &amp; exp categories'!C17</f>
        <v>0</v>
      </c>
      <c r="D1" s="861" t="str">
        <f>'TOTALS rev &amp; exp categories'!D17</f>
        <v>Input all revenues received by conference distribution, excluding portions of distribution relating to media rights (reported in Category 11) or NCAA distributions (reported in Category 12).
Note:  Conference distributions of revenue generated by a post-season football bowl to conference members should be recorded in Category 13A.  Distributions for reimbursement of post-season football bowl expenses should be included in Category 19.</v>
      </c>
      <c r="E1" s="861"/>
      <c r="F1" s="861"/>
      <c r="G1" s="861"/>
      <c r="H1" s="861"/>
      <c r="I1" s="861"/>
      <c r="J1" s="861"/>
      <c r="K1" s="861"/>
      <c r="L1" s="598"/>
    </row>
    <row r="2" spans="1:12" ht="15" thickBot="1"/>
    <row r="3" spans="1:12" ht="29.5" thickBot="1">
      <c r="C3" s="675" t="s">
        <v>34</v>
      </c>
      <c r="E3" s="675" t="s">
        <v>35</v>
      </c>
      <c r="G3" s="675" t="s">
        <v>189</v>
      </c>
    </row>
    <row r="4" spans="1:12" ht="73" thickBot="1">
      <c r="B4" s="680" t="s">
        <v>191</v>
      </c>
      <c r="C4" s="763" t="str">
        <f>$B$1</f>
        <v xml:space="preserve">Conference Distributions (Non Media and Non Football Bowl) </v>
      </c>
      <c r="E4" s="763" t="str">
        <f>$B$1</f>
        <v xml:space="preserve">Conference Distributions (Non Media and Non Football Bowl) </v>
      </c>
      <c r="G4" s="680" t="str">
        <f>$B$1</f>
        <v xml:space="preserve">Conference Distributions (Non Media and Non Football Bowl) </v>
      </c>
      <c r="J4" s="551" t="s">
        <v>190</v>
      </c>
      <c r="K4" s="551"/>
    </row>
    <row r="5" spans="1:12" ht="15" thickBot="1">
      <c r="B5" s="681"/>
      <c r="C5" s="681">
        <f>$A$1</f>
        <v>13</v>
      </c>
      <c r="E5" s="681">
        <f>$A$1</f>
        <v>13</v>
      </c>
      <c r="G5" s="681">
        <f>$A$1</f>
        <v>13</v>
      </c>
      <c r="J5" s="761" t="s">
        <v>192</v>
      </c>
      <c r="K5" s="762">
        <f>$C$39</f>
        <v>0</v>
      </c>
    </row>
    <row r="6" spans="1:12" ht="15" thickBot="1">
      <c r="B6" s="842" t="s">
        <v>38</v>
      </c>
      <c r="C6" s="675"/>
      <c r="D6" s="581"/>
      <c r="E6" s="675"/>
      <c r="F6" s="581"/>
      <c r="G6" s="763"/>
      <c r="J6" s="764" t="s">
        <v>193</v>
      </c>
      <c r="K6" s="762">
        <f>$E$39</f>
        <v>0</v>
      </c>
    </row>
    <row r="7" spans="1:12" ht="15" thickBot="1">
      <c r="B7" s="613" t="s">
        <v>39</v>
      </c>
      <c r="C7" s="682"/>
      <c r="E7" s="765"/>
      <c r="G7" s="765"/>
      <c r="J7" s="772" t="s">
        <v>194</v>
      </c>
      <c r="K7" s="762">
        <f>$G$39</f>
        <v>0</v>
      </c>
    </row>
    <row r="8" spans="1:12" ht="15" thickBot="1">
      <c r="B8" s="613" t="s">
        <v>41</v>
      </c>
      <c r="C8" s="682"/>
      <c r="E8" s="682"/>
      <c r="G8" s="765"/>
      <c r="J8" s="551" t="s">
        <v>195</v>
      </c>
      <c r="K8" s="774">
        <f>SUM(K5:K7)</f>
        <v>0</v>
      </c>
    </row>
    <row r="9" spans="1:12" ht="15" thickBot="1">
      <c r="A9" s="666"/>
      <c r="B9" s="613" t="s">
        <v>43</v>
      </c>
      <c r="C9" s="765"/>
      <c r="E9" s="682"/>
      <c r="G9" s="765"/>
    </row>
    <row r="10" spans="1:12" ht="15" thickBot="1">
      <c r="A10" s="666"/>
      <c r="B10" s="613" t="s">
        <v>45</v>
      </c>
      <c r="C10" s="682"/>
      <c r="E10" s="682"/>
      <c r="G10" s="682"/>
    </row>
    <row r="11" spans="1:12" ht="15" thickBot="1">
      <c r="A11" s="666"/>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A14" s="666"/>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selection activeCell="H14" sqref="H14"/>
      <pageMargins left="0" right="0" top="0" bottom="0" header="0" footer="0"/>
      <printOptions gridLines="1"/>
      <pageSetup scale="77"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50" priority="29" stopIfTrue="1" operator="notEqual">
      <formula>$K$8</formula>
    </cfRule>
  </conditionalFormatting>
  <hyperlinks>
    <hyperlink ref="B1" location="'TOTALS rev &amp; exp categories'!B17" display="'TOTALS rev &amp; exp categories'!B17" xr:uid="{00000000-0004-0000-1100-000000000000}"/>
  </hyperlinks>
  <printOptions gridLines="1"/>
  <pageMargins left="0.5" right="0.5" top="0.5" bottom="0.5" header="0.25" footer="0.25"/>
  <pageSetup scale="77" orientation="portrait" r:id="rId2"/>
  <headerFooter alignWithMargins="0">
    <oddFooter>&amp;L&amp;8File: &amp;Z&amp;F
Sheet: &amp;A&amp;R&amp;8&amp;P of &amp;N</oddFooter>
  </headerFooter>
  <legacy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A37EA-7B8D-4563-9FDA-01DCD21B97DA}">
  <sheetPr>
    <tabColor indexed="10"/>
    <pageSetUpPr fitToPage="1"/>
  </sheetPr>
  <dimension ref="A1:L39"/>
  <sheetViews>
    <sheetView topLeftCell="A5" workbookViewId="0">
      <selection activeCell="B6" sqref="B6:G39"/>
    </sheetView>
  </sheetViews>
  <sheetFormatPr defaultColWidth="8.7265625" defaultRowHeight="14.5"/>
  <cols>
    <col min="1" max="1" width="4.54296875" style="550" bestFit="1" customWidth="1"/>
    <col min="2" max="2" width="23" style="550" customWidth="1"/>
    <col min="3" max="3" width="16" style="550" customWidth="1"/>
    <col min="4" max="4" width="1.81640625" style="550" customWidth="1"/>
    <col min="5" max="5" width="15.54296875" style="550" customWidth="1"/>
    <col min="6" max="6" width="1.54296875" style="550" customWidth="1"/>
    <col min="7" max="7" width="15.816406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108.65" customHeight="1">
      <c r="A1" s="687" t="str">
        <f>'TOTALS rev &amp; exp categories'!A18</f>
        <v>13A</v>
      </c>
      <c r="B1" s="769" t="str">
        <f>'TOTALS rev &amp; exp categories'!B18</f>
        <v>Conference Distributions of Football Bowl Generated Revenue</v>
      </c>
      <c r="C1" s="768">
        <f>'TOTALS rev &amp; exp categories'!C18</f>
        <v>0</v>
      </c>
      <c r="D1" s="861" t="str">
        <f>'TOTALS rev &amp; exp categories'!D18</f>
        <v>Input conference distributions of revenue generated by a post-season football bowl to conference members. (Football Only)
Note: Distributions for reimbursement of post-season football bowl expenses should be included in Category 19. Portions of the distribution related to media rights are reported in Category 11, NCAA distributions are reported in Category 12 and all other conference distributions are reported in Category 13.</v>
      </c>
      <c r="E1" s="861"/>
      <c r="F1" s="861"/>
      <c r="G1" s="861"/>
      <c r="H1" s="861"/>
      <c r="I1" s="861"/>
      <c r="J1" s="861"/>
      <c r="K1" s="861"/>
      <c r="L1" s="598"/>
    </row>
    <row r="2" spans="1:12" ht="15" thickBot="1"/>
    <row r="3" spans="1:12" ht="29.5" thickBot="1">
      <c r="C3" s="675" t="s">
        <v>34</v>
      </c>
      <c r="E3" s="675" t="s">
        <v>35</v>
      </c>
      <c r="G3" s="675" t="s">
        <v>189</v>
      </c>
    </row>
    <row r="4" spans="1:12" ht="76.5" customHeight="1" thickBot="1">
      <c r="B4" s="680" t="s">
        <v>191</v>
      </c>
      <c r="C4" s="763" t="str">
        <f>$B$1</f>
        <v>Conference Distributions of Football Bowl Generated Revenue</v>
      </c>
      <c r="E4" s="763" t="str">
        <f>$B$1</f>
        <v>Conference Distributions of Football Bowl Generated Revenue</v>
      </c>
      <c r="G4" s="680" t="str">
        <f>$B$1</f>
        <v>Conference Distributions of Football Bowl Generated Revenue</v>
      </c>
      <c r="J4" s="551" t="s">
        <v>190</v>
      </c>
      <c r="K4" s="551"/>
    </row>
    <row r="5" spans="1:12" ht="15" thickBot="1">
      <c r="B5" s="681"/>
      <c r="C5" s="681" t="str">
        <f>$A$1</f>
        <v>13A</v>
      </c>
      <c r="E5" s="681" t="str">
        <f>$A$1</f>
        <v>13A</v>
      </c>
      <c r="G5" s="681" t="str">
        <f>$A$1</f>
        <v>13A</v>
      </c>
      <c r="J5" s="761" t="s">
        <v>192</v>
      </c>
      <c r="K5" s="762">
        <f>$C$39</f>
        <v>0</v>
      </c>
    </row>
    <row r="6" spans="1:12" ht="15" thickBot="1">
      <c r="B6" s="842" t="s">
        <v>38</v>
      </c>
      <c r="C6" s="675"/>
      <c r="D6" s="581"/>
      <c r="E6" s="675"/>
      <c r="F6" s="581"/>
      <c r="G6" s="763"/>
      <c r="J6" s="764" t="s">
        <v>193</v>
      </c>
      <c r="K6" s="762">
        <f>$E$39</f>
        <v>0</v>
      </c>
    </row>
    <row r="7" spans="1:12" ht="15" thickBot="1">
      <c r="B7" s="613" t="s">
        <v>39</v>
      </c>
      <c r="C7" s="682"/>
      <c r="E7" s="765"/>
      <c r="G7" s="765"/>
      <c r="J7" s="772" t="s">
        <v>194</v>
      </c>
      <c r="K7" s="762">
        <f>$G$39</f>
        <v>0</v>
      </c>
    </row>
    <row r="8" spans="1:12" ht="15" thickBot="1">
      <c r="B8" s="613" t="s">
        <v>41</v>
      </c>
      <c r="C8" s="682"/>
      <c r="E8" s="682"/>
      <c r="G8" s="765"/>
      <c r="J8" s="551" t="s">
        <v>195</v>
      </c>
      <c r="K8" s="774">
        <f>SUM(K5:K7)</f>
        <v>0</v>
      </c>
    </row>
    <row r="9" spans="1:12" ht="15" thickBot="1">
      <c r="A9" s="666"/>
      <c r="B9" s="613" t="s">
        <v>43</v>
      </c>
      <c r="C9" s="765"/>
      <c r="E9" s="682"/>
      <c r="G9" s="765"/>
    </row>
    <row r="10" spans="1:12" ht="15" thickBot="1">
      <c r="A10" s="666"/>
      <c r="B10" s="613" t="s">
        <v>45</v>
      </c>
      <c r="C10" s="682"/>
      <c r="E10" s="682"/>
      <c r="G10" s="682"/>
    </row>
    <row r="11" spans="1:12" ht="15" thickBot="1">
      <c r="A11" s="666"/>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A14" s="666"/>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mergeCells count="1">
    <mergeCell ref="D1:K1"/>
  </mergeCells>
  <conditionalFormatting sqref="C1">
    <cfRule type="cellIs" dxfId="49" priority="30" stopIfTrue="1" operator="notEqual">
      <formula>$K$8</formula>
    </cfRule>
  </conditionalFormatting>
  <hyperlinks>
    <hyperlink ref="B1" location="'TOTALS rev &amp; exp categories'!B17" display="'TOTALS rev &amp; exp categories'!B17" xr:uid="{F029912A-4838-40B3-8853-DA18D7568EFC}"/>
  </hyperlinks>
  <printOptions gridLines="1"/>
  <pageMargins left="0.5" right="0.5" top="0.5" bottom="0.5" header="0.25" footer="0.25"/>
  <pageSetup scale="77" orientation="portrait" r:id="rId1"/>
  <headerFooter alignWithMargins="0">
    <oddFooter>&amp;L&amp;8File: &amp;Z&amp;F
Sheet: &amp;A&amp;R&amp;8&amp;P of &amp;N</odd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2:A5"/>
  <sheetViews>
    <sheetView workbookViewId="0">
      <selection activeCell="A2" sqref="A2"/>
    </sheetView>
  </sheetViews>
  <sheetFormatPr defaultRowHeight="13"/>
  <cols>
    <col min="1" max="1" width="74.54296875" customWidth="1"/>
  </cols>
  <sheetData>
    <row r="2" spans="1:1" ht="39">
      <c r="A2" s="379" t="s">
        <v>1</v>
      </c>
    </row>
    <row r="5" spans="1:1">
      <c r="A5" t="s">
        <v>2</v>
      </c>
    </row>
  </sheetData>
  <customSheetViews>
    <customSheetView guid="{5556DC96-D068-44A2-945F-92CF014D11AC}" state="hidden">
      <selection activeCell="A2" sqref="A2"/>
      <pageMargins left="0" right="0" top="0" bottom="0" header="0" footer="0"/>
      <printOptions gridLines="1"/>
      <pageSetup orientation="portrait" r:id="rId1"/>
      <headerFooter alignWithMargins="0">
        <oddFooter>&amp;L&amp;8File: &amp;Z&amp;F
Sheet: &amp;A&amp;R&amp;8&amp;P of &amp;N</oddFooter>
      </headerFooter>
    </customSheetView>
  </customSheetViews>
  <phoneticPr fontId="20" type="noConversion"/>
  <printOptions gridLines="1"/>
  <pageMargins left="0.75" right="0.75" top="1" bottom="1" header="0.5" footer="0.5"/>
  <pageSetup orientation="portrait" r:id="rId2"/>
  <headerFooter alignWithMargins="0">
    <oddFooter>&amp;L&amp;8File: &amp;Z&amp;F
Sheet: &amp;A&amp;R&amp;8&amp;P of &amp;N</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5">
    <tabColor indexed="10"/>
    <pageSetUpPr fitToPage="1"/>
  </sheetPr>
  <dimension ref="A1:L39"/>
  <sheetViews>
    <sheetView topLeftCell="A5" workbookViewId="0">
      <selection activeCell="B6" sqref="B6:G39"/>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111.65" customHeight="1">
      <c r="A1" s="687">
        <f>'TOTALS rev &amp; exp categories'!A19</f>
        <v>14</v>
      </c>
      <c r="B1" s="769" t="str">
        <f>'TOTALS rev &amp; exp categories'!B19</f>
        <v>Program, Novelty, Parking and Concession Sales</v>
      </c>
      <c r="C1" s="768">
        <f>'TOTALS rev &amp; exp categories'!C19</f>
        <v>0</v>
      </c>
      <c r="D1" s="861" t="str">
        <f>'TOTALS rev &amp; exp categories'!D19</f>
        <v>Input revenues from:                                                                                                                       
• Game Programs.
• Novelties.
• Food and Concessions.
• Parking.
Advertising should be included in Category 15.</v>
      </c>
      <c r="E1" s="861"/>
      <c r="F1" s="861"/>
      <c r="G1" s="861"/>
      <c r="H1" s="861"/>
      <c r="I1" s="861"/>
      <c r="J1" s="861"/>
      <c r="K1" s="861"/>
      <c r="L1" s="598"/>
    </row>
    <row r="2" spans="1:12" ht="15" thickBot="1"/>
    <row r="3" spans="1:12" ht="29.5" thickBot="1">
      <c r="C3" s="675" t="s">
        <v>34</v>
      </c>
      <c r="E3" s="675" t="s">
        <v>35</v>
      </c>
      <c r="G3" s="675" t="s">
        <v>189</v>
      </c>
    </row>
    <row r="4" spans="1:12" ht="58.5" thickBot="1">
      <c r="B4" s="680" t="s">
        <v>191</v>
      </c>
      <c r="C4" s="763" t="str">
        <f>$B$1</f>
        <v>Program, Novelty, Parking and Concession Sales</v>
      </c>
      <c r="E4" s="763" t="str">
        <f>$B$1</f>
        <v>Program, Novelty, Parking and Concession Sales</v>
      </c>
      <c r="G4" s="680" t="str">
        <f>$B$1</f>
        <v>Program, Novelty, Parking and Concession Sales</v>
      </c>
      <c r="J4" s="551" t="s">
        <v>190</v>
      </c>
      <c r="K4" s="551"/>
    </row>
    <row r="5" spans="1:12" ht="15" thickBot="1">
      <c r="B5" s="681"/>
      <c r="C5" s="681">
        <f>$A$1</f>
        <v>14</v>
      </c>
      <c r="E5" s="681">
        <f>$A$1</f>
        <v>14</v>
      </c>
      <c r="G5" s="681">
        <f>$A$1</f>
        <v>14</v>
      </c>
      <c r="J5" s="761" t="s">
        <v>192</v>
      </c>
      <c r="K5" s="762">
        <f>$C$39</f>
        <v>0</v>
      </c>
    </row>
    <row r="6" spans="1:12" ht="15" thickBot="1">
      <c r="B6" s="842" t="s">
        <v>38</v>
      </c>
      <c r="C6" s="675"/>
      <c r="D6" s="581"/>
      <c r="E6" s="675"/>
      <c r="F6" s="581"/>
      <c r="G6" s="763"/>
      <c r="J6" s="764" t="s">
        <v>193</v>
      </c>
      <c r="K6" s="762">
        <f>$E$39</f>
        <v>0</v>
      </c>
    </row>
    <row r="7" spans="1:12" ht="15" thickBot="1">
      <c r="B7" s="613" t="s">
        <v>39</v>
      </c>
      <c r="C7" s="682"/>
      <c r="E7" s="765"/>
      <c r="G7" s="765"/>
      <c r="J7" s="772" t="s">
        <v>194</v>
      </c>
      <c r="K7" s="762">
        <f>$G$39</f>
        <v>0</v>
      </c>
    </row>
    <row r="8" spans="1:12" ht="15" thickBot="1">
      <c r="B8" s="613" t="s">
        <v>41</v>
      </c>
      <c r="C8" s="682"/>
      <c r="E8" s="682"/>
      <c r="G8" s="765"/>
      <c r="J8" s="551" t="s">
        <v>195</v>
      </c>
      <c r="K8" s="774">
        <f>SUM(K5:K7)</f>
        <v>0</v>
      </c>
    </row>
    <row r="9" spans="1:12" ht="15" thickBot="1">
      <c r="A9" s="666"/>
      <c r="B9" s="613" t="s">
        <v>43</v>
      </c>
      <c r="C9" s="765"/>
      <c r="E9" s="682"/>
      <c r="G9" s="765"/>
    </row>
    <row r="10" spans="1:12" ht="15" thickBot="1">
      <c r="A10" s="666"/>
      <c r="B10" s="613" t="s">
        <v>45</v>
      </c>
      <c r="C10" s="682"/>
      <c r="E10" s="682"/>
      <c r="G10" s="682"/>
    </row>
    <row r="11" spans="1:12" ht="15" thickBot="1">
      <c r="A11" s="666"/>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A14" s="666"/>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selection activeCell="I8" sqref="I8"/>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48" priority="31" stopIfTrue="1" operator="notEqual">
      <formula>$K$8</formula>
    </cfRule>
  </conditionalFormatting>
  <hyperlinks>
    <hyperlink ref="B1" location="'TOTALS rev &amp; exp categories'!B18" display="'TOTALS rev &amp; exp categories'!B18" xr:uid="{00000000-0004-0000-12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16">
    <tabColor indexed="10"/>
    <pageSetUpPr fitToPage="1"/>
  </sheetPr>
  <dimension ref="A1:L39"/>
  <sheetViews>
    <sheetView topLeftCell="A5" workbookViewId="0">
      <selection activeCell="B6" sqref="B6:G39"/>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140.25" customHeight="1">
      <c r="A1" s="687">
        <f>'TOTALS rev &amp; exp categories'!A20</f>
        <v>15</v>
      </c>
      <c r="B1" s="769" t="str">
        <f>'TOTALS rev &amp; exp categories'!B20</f>
        <v xml:space="preserve">Royalties, Licensing, Advertisements and Sponsorships. </v>
      </c>
      <c r="C1" s="768">
        <f>'TOTALS rev &amp; exp categories'!C20</f>
        <v>0</v>
      </c>
      <c r="D1" s="861" t="str">
        <f>'TOTALS rev &amp; exp categories'!D20</f>
        <v>Input revenues from:                                                                                                      
• Sponsorships.
• Licensing Agreements.
• Advertisement.
• Royalties.
• In-kind products and services as part of sponsorship agreement.
An allocation may be necessary to distinguish revenues generated by athletics versus the university if payments are combined.</v>
      </c>
      <c r="E1" s="861"/>
      <c r="F1" s="861"/>
      <c r="G1" s="861"/>
      <c r="H1" s="861"/>
      <c r="I1" s="861"/>
      <c r="J1" s="861"/>
      <c r="K1" s="861"/>
      <c r="L1" s="598"/>
    </row>
    <row r="2" spans="1:12" ht="15" thickBot="1"/>
    <row r="3" spans="1:12" ht="29.5" thickBot="1">
      <c r="C3" s="675" t="s">
        <v>34</v>
      </c>
      <c r="E3" s="675" t="s">
        <v>35</v>
      </c>
      <c r="G3" s="675" t="s">
        <v>189</v>
      </c>
    </row>
    <row r="4" spans="1:12" ht="82.5" customHeight="1" thickBot="1">
      <c r="B4" s="680" t="s">
        <v>191</v>
      </c>
      <c r="C4" s="763" t="str">
        <f>$B$1</f>
        <v xml:space="preserve">Royalties, Licensing, Advertisements and Sponsorships. </v>
      </c>
      <c r="E4" s="763" t="str">
        <f>$B$1</f>
        <v xml:space="preserve">Royalties, Licensing, Advertisements and Sponsorships. </v>
      </c>
      <c r="G4" s="680" t="str">
        <f>$B$1</f>
        <v xml:space="preserve">Royalties, Licensing, Advertisements and Sponsorships. </v>
      </c>
      <c r="J4" s="551" t="s">
        <v>190</v>
      </c>
      <c r="K4" s="551"/>
    </row>
    <row r="5" spans="1:12" ht="15" thickBot="1">
      <c r="B5" s="681"/>
      <c r="C5" s="681">
        <f>$A$1</f>
        <v>15</v>
      </c>
      <c r="E5" s="681">
        <f>$A$1</f>
        <v>15</v>
      </c>
      <c r="G5" s="681">
        <f>$A$1</f>
        <v>15</v>
      </c>
      <c r="J5" s="761" t="s">
        <v>192</v>
      </c>
      <c r="K5" s="762">
        <f>$C$39</f>
        <v>0</v>
      </c>
    </row>
    <row r="6" spans="1:12" ht="15" thickBot="1">
      <c r="B6" s="842" t="s">
        <v>38</v>
      </c>
      <c r="C6" s="675"/>
      <c r="D6" s="581"/>
      <c r="E6" s="675"/>
      <c r="F6" s="581"/>
      <c r="G6" s="763"/>
      <c r="J6" s="764" t="s">
        <v>193</v>
      </c>
      <c r="K6" s="762">
        <f>$E$39</f>
        <v>0</v>
      </c>
    </row>
    <row r="7" spans="1:12" ht="15" thickBot="1">
      <c r="B7" s="613" t="s">
        <v>39</v>
      </c>
      <c r="C7" s="682"/>
      <c r="E7" s="765"/>
      <c r="G7" s="765"/>
      <c r="J7" s="772" t="s">
        <v>194</v>
      </c>
      <c r="K7" s="762">
        <f>$G$39</f>
        <v>0</v>
      </c>
    </row>
    <row r="8" spans="1:12" ht="15" thickBot="1">
      <c r="B8" s="613" t="s">
        <v>41</v>
      </c>
      <c r="C8" s="682"/>
      <c r="E8" s="682"/>
      <c r="G8" s="765"/>
      <c r="J8" s="551" t="s">
        <v>195</v>
      </c>
      <c r="K8" s="774">
        <f>SUM(K5:K7)</f>
        <v>0</v>
      </c>
    </row>
    <row r="9" spans="1:12" ht="15" thickBot="1">
      <c r="A9" s="666"/>
      <c r="B9" s="613" t="s">
        <v>43</v>
      </c>
      <c r="C9" s="765"/>
      <c r="E9" s="682"/>
      <c r="G9" s="765"/>
    </row>
    <row r="10" spans="1:12" ht="15" thickBot="1">
      <c r="A10" s="666"/>
      <c r="B10" s="613" t="s">
        <v>45</v>
      </c>
      <c r="C10" s="682"/>
      <c r="E10" s="682"/>
      <c r="G10" s="682"/>
    </row>
    <row r="11" spans="1:12" ht="15" thickBot="1">
      <c r="A11" s="666"/>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A14" s="666"/>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selection activeCell="I6" sqref="I6"/>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47" priority="32" stopIfTrue="1" operator="notEqual">
      <formula>$K$8</formula>
    </cfRule>
  </conditionalFormatting>
  <hyperlinks>
    <hyperlink ref="B1" location="'TOTALS rev &amp; exp categories'!B19" display="'TOTALS rev &amp; exp categories'!B19" xr:uid="{00000000-0004-0000-13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7">
    <tabColor indexed="10"/>
    <pageSetUpPr fitToPage="1"/>
  </sheetPr>
  <dimension ref="A1:L39"/>
  <sheetViews>
    <sheetView topLeftCell="A5" workbookViewId="0">
      <selection activeCell="B6" sqref="B6:G39"/>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29.5" customHeight="1">
      <c r="A1" s="687">
        <f>'TOTALS rev &amp; exp categories'!A21</f>
        <v>16</v>
      </c>
      <c r="B1" s="767" t="str">
        <f>'TOTALS rev &amp; exp categories'!B21</f>
        <v>Sports Camp Revenues.</v>
      </c>
      <c r="C1" s="768">
        <f>'TOTALS rev &amp; exp categories'!C21</f>
        <v>0</v>
      </c>
      <c r="D1" s="861" t="str">
        <f>'TOTALS rev &amp; exp categories'!D21</f>
        <v>Input amounts received by the athletics department for sports camps and clinics.</v>
      </c>
      <c r="E1" s="861"/>
      <c r="F1" s="861"/>
      <c r="G1" s="861"/>
      <c r="H1" s="861"/>
      <c r="I1" s="861"/>
      <c r="J1" s="861"/>
      <c r="K1" s="861"/>
      <c r="L1" s="598"/>
    </row>
    <row r="2" spans="1:12" ht="15" thickBot="1"/>
    <row r="3" spans="1:12" ht="29.5" thickBot="1">
      <c r="C3" s="675" t="s">
        <v>34</v>
      </c>
      <c r="E3" s="675" t="s">
        <v>35</v>
      </c>
      <c r="G3" s="675" t="s">
        <v>189</v>
      </c>
    </row>
    <row r="4" spans="1:12" ht="29.5" thickBot="1">
      <c r="B4" s="680" t="s">
        <v>191</v>
      </c>
      <c r="C4" s="763" t="str">
        <f>$B$1</f>
        <v>Sports Camp Revenues.</v>
      </c>
      <c r="E4" s="763" t="str">
        <f>$B$1</f>
        <v>Sports Camp Revenues.</v>
      </c>
      <c r="G4" s="680" t="str">
        <f>$B$1</f>
        <v>Sports Camp Revenues.</v>
      </c>
      <c r="J4" s="551" t="s">
        <v>190</v>
      </c>
    </row>
    <row r="5" spans="1:12" ht="15" thickBot="1">
      <c r="B5" s="681"/>
      <c r="C5" s="681">
        <f>$A$1</f>
        <v>16</v>
      </c>
      <c r="E5" s="681">
        <f>$A$1</f>
        <v>16</v>
      </c>
      <c r="G5" s="681">
        <f>$A$1</f>
        <v>16</v>
      </c>
      <c r="J5" s="761" t="s">
        <v>192</v>
      </c>
      <c r="K5" s="762">
        <f>$C$39</f>
        <v>0</v>
      </c>
    </row>
    <row r="6" spans="1:12" ht="15" thickBot="1">
      <c r="B6" s="842" t="s">
        <v>38</v>
      </c>
      <c r="C6" s="675"/>
      <c r="D6" s="581"/>
      <c r="E6" s="675"/>
      <c r="F6" s="581"/>
      <c r="G6" s="763"/>
      <c r="J6" s="764" t="s">
        <v>193</v>
      </c>
      <c r="K6" s="762">
        <f>$E$39</f>
        <v>0</v>
      </c>
    </row>
    <row r="7" spans="1:12" ht="15" thickBot="1">
      <c r="B7" s="613" t="s">
        <v>39</v>
      </c>
      <c r="C7" s="682"/>
      <c r="E7" s="765"/>
      <c r="G7" s="765"/>
      <c r="J7" s="772" t="s">
        <v>194</v>
      </c>
      <c r="K7" s="762">
        <f>$G$39</f>
        <v>0</v>
      </c>
    </row>
    <row r="8" spans="1:12" ht="15" thickBot="1">
      <c r="B8" s="613" t="s">
        <v>41</v>
      </c>
      <c r="C8" s="682"/>
      <c r="E8" s="682"/>
      <c r="G8" s="765"/>
      <c r="J8" s="551" t="s">
        <v>195</v>
      </c>
      <c r="K8" s="774">
        <f>SUM(K5:K7)</f>
        <v>0</v>
      </c>
    </row>
    <row r="9" spans="1:12" ht="15" thickBot="1">
      <c r="A9" s="666"/>
      <c r="B9" s="613" t="s">
        <v>43</v>
      </c>
      <c r="C9" s="765"/>
      <c r="E9" s="682"/>
      <c r="G9" s="765"/>
    </row>
    <row r="10" spans="1:12" ht="15" thickBot="1">
      <c r="A10" s="666"/>
      <c r="B10" s="613" t="s">
        <v>45</v>
      </c>
      <c r="C10" s="682"/>
      <c r="E10" s="682"/>
      <c r="G10" s="682"/>
    </row>
    <row r="11" spans="1:12" ht="15" thickBot="1">
      <c r="A11" s="666"/>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A14" s="666"/>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selection activeCell="J14" sqref="J14"/>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46" priority="34" stopIfTrue="1" operator="notEqual">
      <formula>$K$8</formula>
    </cfRule>
  </conditionalFormatting>
  <hyperlinks>
    <hyperlink ref="B1" location="'TOTALS rev &amp; exp categories'!B20" display="'TOTALS rev &amp; exp categories'!B20" xr:uid="{00000000-0004-0000-14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18">
    <tabColor indexed="10"/>
    <pageSetUpPr fitToPage="1"/>
  </sheetPr>
  <dimension ref="A1:L39"/>
  <sheetViews>
    <sheetView workbookViewId="0">
      <selection activeCell="B6" sqref="B6:G39"/>
    </sheetView>
  </sheetViews>
  <sheetFormatPr defaultColWidth="8.7265625" defaultRowHeight="14.5"/>
  <cols>
    <col min="1" max="1" width="3.81640625" style="550" customWidth="1"/>
    <col min="2" max="2" width="31.54296875"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156" customHeight="1">
      <c r="A1" s="687">
        <f>'TOTALS rev &amp; exp categories'!A22</f>
        <v>17</v>
      </c>
      <c r="B1" s="769" t="str">
        <f>'TOTALS rev &amp; exp categories'!B22</f>
        <v>Athletics Restricted Endowment and Investments Income.</v>
      </c>
      <c r="C1" s="768">
        <f>'TOTALS rev &amp; exp categories'!C22</f>
        <v>0</v>
      </c>
      <c r="D1" s="861" t="str">
        <f>'TOTALS rev &amp; exp categories'!D22</f>
        <v xml:space="preserve">Please report spending policy distributions from athletics restricted endowments and investment income used for athletics operations in the reporting year.
This category only includes restricted investment and endowment income used for the operations of intercollegiate athletics; institutional allocations of income from unrestricted endowments qualify as "Direct Institutional Support" and should be reported in Category 4.
Note: Please make sure amounts reported are only up to the amount of expenses covered by the endowment for the reporting year.
</v>
      </c>
      <c r="E1" s="861"/>
      <c r="F1" s="861"/>
      <c r="G1" s="861"/>
      <c r="H1" s="861"/>
      <c r="I1" s="861"/>
      <c r="J1" s="861"/>
      <c r="K1" s="861"/>
      <c r="L1" s="598"/>
    </row>
    <row r="2" spans="1:12" ht="15" thickBot="1"/>
    <row r="3" spans="1:12" ht="29.5" thickBot="1">
      <c r="C3" s="675" t="s">
        <v>34</v>
      </c>
      <c r="E3" s="675" t="s">
        <v>35</v>
      </c>
      <c r="G3" s="675" t="s">
        <v>189</v>
      </c>
    </row>
    <row r="4" spans="1:12" ht="73" thickBot="1">
      <c r="B4" s="680" t="s">
        <v>191</v>
      </c>
      <c r="C4" s="763" t="str">
        <f>$B$1</f>
        <v>Athletics Restricted Endowment and Investments Income.</v>
      </c>
      <c r="E4" s="763" t="str">
        <f>$B$1</f>
        <v>Athletics Restricted Endowment and Investments Income.</v>
      </c>
      <c r="G4" s="680" t="str">
        <f>$B$1</f>
        <v>Athletics Restricted Endowment and Investments Income.</v>
      </c>
      <c r="J4" s="551" t="s">
        <v>190</v>
      </c>
      <c r="K4" s="551"/>
    </row>
    <row r="5" spans="1:12" ht="15" thickBot="1">
      <c r="B5" s="681"/>
      <c r="C5" s="681">
        <f>$A$1</f>
        <v>17</v>
      </c>
      <c r="E5" s="681">
        <f>$A$1</f>
        <v>17</v>
      </c>
      <c r="G5" s="681">
        <f>$A$1</f>
        <v>17</v>
      </c>
      <c r="J5" s="761" t="s">
        <v>192</v>
      </c>
      <c r="K5" s="762">
        <f>$C$39</f>
        <v>0</v>
      </c>
    </row>
    <row r="6" spans="1:12" ht="15" thickBot="1">
      <c r="B6" s="842" t="s">
        <v>38</v>
      </c>
      <c r="C6" s="675"/>
      <c r="D6" s="581"/>
      <c r="E6" s="675"/>
      <c r="F6" s="581"/>
      <c r="G6" s="763"/>
      <c r="J6" s="764" t="s">
        <v>193</v>
      </c>
      <c r="K6" s="762">
        <f>$E$39</f>
        <v>0</v>
      </c>
    </row>
    <row r="7" spans="1:12" ht="15" thickBot="1">
      <c r="B7" s="613" t="s">
        <v>39</v>
      </c>
      <c r="C7" s="682"/>
      <c r="E7" s="765"/>
      <c r="G7" s="765"/>
      <c r="J7" s="772" t="s">
        <v>194</v>
      </c>
      <c r="K7" s="762">
        <f>$G$39</f>
        <v>0</v>
      </c>
    </row>
    <row r="8" spans="1:12" ht="15" thickBot="1">
      <c r="B8" s="613" t="s">
        <v>41</v>
      </c>
      <c r="C8" s="682"/>
      <c r="E8" s="682"/>
      <c r="G8" s="765"/>
      <c r="J8" s="551" t="s">
        <v>195</v>
      </c>
      <c r="K8" s="774">
        <f>SUM(K5:K7)</f>
        <v>0</v>
      </c>
    </row>
    <row r="9" spans="1:12" ht="15" thickBot="1">
      <c r="A9" s="666"/>
      <c r="B9" s="613" t="s">
        <v>43</v>
      </c>
      <c r="C9" s="765"/>
      <c r="E9" s="682"/>
      <c r="G9" s="765"/>
    </row>
    <row r="10" spans="1:12" ht="15" thickBot="1">
      <c r="A10" s="666"/>
      <c r="B10" s="613" t="s">
        <v>45</v>
      </c>
      <c r="C10" s="682"/>
      <c r="E10" s="682"/>
      <c r="G10" s="682"/>
    </row>
    <row r="11" spans="1:12" ht="15" thickBot="1">
      <c r="A11" s="666"/>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A14" s="666"/>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selection sqref="A1:XFD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45" priority="35" stopIfTrue="1" operator="notEqual">
      <formula>$K$8</formula>
    </cfRule>
  </conditionalFormatting>
  <hyperlinks>
    <hyperlink ref="B1" location="'TOTALS rev &amp; exp categories'!B21" display="'TOTALS rev &amp; exp categories'!B21" xr:uid="{00000000-0004-0000-15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19">
    <tabColor indexed="10"/>
    <pageSetUpPr fitToPage="1"/>
  </sheetPr>
  <dimension ref="A1:L39"/>
  <sheetViews>
    <sheetView topLeftCell="A5" workbookViewId="0">
      <selection activeCell="B6" sqref="B6:G39"/>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85.5" customHeight="1">
      <c r="A1" s="687">
        <f>'TOTALS rev &amp; exp categories'!A23</f>
        <v>18</v>
      </c>
      <c r="B1" s="767" t="str">
        <f>'TOTALS rev &amp; exp categories'!B23</f>
        <v>Other Operating Revenue.</v>
      </c>
      <c r="C1" s="768">
        <f>'TOTALS rev &amp; exp categories'!C23</f>
        <v>0</v>
      </c>
      <c r="D1" s="861" t="str">
        <f>'TOTALS rev &amp; exp categories'!D23</f>
        <v xml:space="preserve">Input any operating revenues received by athletics in the report year which cannot be classified into one of the stated categories.
If the figure is greater than 10% of total revenues, please report the top three activities included in this category in the comments section.
</v>
      </c>
      <c r="E1" s="861"/>
      <c r="F1" s="861"/>
      <c r="G1" s="861"/>
      <c r="H1" s="861"/>
      <c r="I1" s="861"/>
      <c r="J1" s="861"/>
      <c r="K1" s="861"/>
      <c r="L1" s="598"/>
    </row>
    <row r="2" spans="1:12" ht="15" thickBot="1"/>
    <row r="3" spans="1:12" ht="29.5" thickBot="1">
      <c r="C3" s="675" t="s">
        <v>34</v>
      </c>
      <c r="E3" s="675" t="s">
        <v>35</v>
      </c>
      <c r="G3" s="675" t="s">
        <v>189</v>
      </c>
    </row>
    <row r="4" spans="1:12" ht="29.5" thickBot="1">
      <c r="B4" s="680" t="s">
        <v>191</v>
      </c>
      <c r="C4" s="763" t="str">
        <f>$B$1</f>
        <v>Other Operating Revenue.</v>
      </c>
      <c r="E4" s="763" t="str">
        <f>$B$1</f>
        <v>Other Operating Revenue.</v>
      </c>
      <c r="G4" s="680" t="str">
        <f>$B$1</f>
        <v>Other Operating Revenue.</v>
      </c>
      <c r="J4" s="551" t="s">
        <v>190</v>
      </c>
      <c r="K4" s="551"/>
    </row>
    <row r="5" spans="1:12" ht="15" thickBot="1">
      <c r="B5" s="681"/>
      <c r="C5" s="681">
        <f>$A$1</f>
        <v>18</v>
      </c>
      <c r="E5" s="681">
        <f>$A$1</f>
        <v>18</v>
      </c>
      <c r="G5" s="681">
        <f>$A$1</f>
        <v>18</v>
      </c>
      <c r="J5" s="761" t="s">
        <v>192</v>
      </c>
      <c r="K5" s="762">
        <f>$C$39</f>
        <v>0</v>
      </c>
    </row>
    <row r="6" spans="1:12" ht="15" thickBot="1">
      <c r="B6" s="842" t="s">
        <v>38</v>
      </c>
      <c r="C6" s="675"/>
      <c r="D6" s="581"/>
      <c r="E6" s="675"/>
      <c r="F6" s="581"/>
      <c r="G6" s="763"/>
      <c r="J6" s="764" t="s">
        <v>193</v>
      </c>
      <c r="K6" s="762">
        <f>$E$39</f>
        <v>0</v>
      </c>
    </row>
    <row r="7" spans="1:12" ht="15" thickBot="1">
      <c r="B7" s="613" t="s">
        <v>39</v>
      </c>
      <c r="C7" s="682"/>
      <c r="E7" s="765"/>
      <c r="G7" s="765"/>
      <c r="J7" s="772" t="s">
        <v>194</v>
      </c>
      <c r="K7" s="762">
        <f>$G$39</f>
        <v>0</v>
      </c>
    </row>
    <row r="8" spans="1:12" ht="15" thickBot="1">
      <c r="B8" s="613" t="s">
        <v>41</v>
      </c>
      <c r="C8" s="682"/>
      <c r="E8" s="682"/>
      <c r="G8" s="765"/>
      <c r="J8" s="551" t="s">
        <v>195</v>
      </c>
      <c r="K8" s="774">
        <f>SUM(K5:K7)</f>
        <v>0</v>
      </c>
    </row>
    <row r="9" spans="1:12" ht="15" thickBot="1">
      <c r="A9" s="666"/>
      <c r="B9" s="613" t="s">
        <v>43</v>
      </c>
      <c r="C9" s="765"/>
      <c r="E9" s="682"/>
      <c r="G9" s="765"/>
    </row>
    <row r="10" spans="1:12" ht="15" thickBot="1">
      <c r="A10" s="666"/>
      <c r="B10" s="613" t="s">
        <v>45</v>
      </c>
      <c r="C10" s="682"/>
      <c r="E10" s="682"/>
      <c r="G10" s="682"/>
    </row>
    <row r="11" spans="1:12" ht="15" thickBot="1">
      <c r="A11" s="666"/>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A14" s="666"/>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selection sqref="A1:XFD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44" priority="36" stopIfTrue="1" operator="notEqual">
      <formula>$K$8</formula>
    </cfRule>
  </conditionalFormatting>
  <hyperlinks>
    <hyperlink ref="B1" location="'TOTALS rev &amp; exp categories'!B22" display="'TOTALS rev &amp; exp categories'!B22" xr:uid="{00000000-0004-0000-16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0">
    <tabColor indexed="10"/>
    <pageSetUpPr fitToPage="1"/>
  </sheetPr>
  <dimension ref="A1:L39"/>
  <sheetViews>
    <sheetView topLeftCell="A5" workbookViewId="0">
      <selection activeCell="B6" sqref="B6"/>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67.5" customHeight="1">
      <c r="A1" s="687">
        <f>'TOTALS rev &amp; exp categories'!A24</f>
        <v>19</v>
      </c>
      <c r="B1" s="767" t="str">
        <f>'TOTALS rev &amp; exp categories'!B24</f>
        <v>Football Bowl Revenues</v>
      </c>
      <c r="C1" s="770">
        <f>'TOTALS rev &amp; exp categories'!C24</f>
        <v>0</v>
      </c>
      <c r="D1" s="861" t="str">
        <f>'TOTALS rev &amp; exp categories'!D24</f>
        <v>Input all amounts received related to participation in a post-season football bowl game, including (Football Only):
• Expense reimbursements.
• Ticket sales.</v>
      </c>
      <c r="E1" s="861"/>
      <c r="F1" s="861"/>
      <c r="G1" s="861"/>
      <c r="H1" s="861"/>
      <c r="I1" s="861"/>
      <c r="J1" s="861"/>
      <c r="K1" s="861"/>
      <c r="L1" s="598"/>
    </row>
    <row r="2" spans="1:12" ht="15" thickBot="1"/>
    <row r="3" spans="1:12" ht="29.5" thickBot="1">
      <c r="C3" s="675" t="s">
        <v>34</v>
      </c>
      <c r="E3" s="675" t="s">
        <v>35</v>
      </c>
      <c r="G3" s="675" t="s">
        <v>189</v>
      </c>
    </row>
    <row r="4" spans="1:12" ht="29.5" thickBot="1">
      <c r="B4" s="680" t="s">
        <v>191</v>
      </c>
      <c r="C4" s="763" t="str">
        <f>$B$1</f>
        <v>Football Bowl Revenues</v>
      </c>
      <c r="E4" s="763" t="str">
        <f>$B$1</f>
        <v>Football Bowl Revenues</v>
      </c>
      <c r="G4" s="680" t="str">
        <f>$B$1</f>
        <v>Football Bowl Revenues</v>
      </c>
      <c r="J4" s="551" t="s">
        <v>190</v>
      </c>
      <c r="K4" s="551"/>
    </row>
    <row r="5" spans="1:12" ht="15" thickBot="1">
      <c r="B5" s="681"/>
      <c r="C5" s="681">
        <f>$A$1</f>
        <v>19</v>
      </c>
      <c r="E5" s="681">
        <f>$A$1</f>
        <v>19</v>
      </c>
      <c r="G5" s="681">
        <f>$A$1</f>
        <v>19</v>
      </c>
      <c r="J5" s="761" t="s">
        <v>192</v>
      </c>
      <c r="K5" s="766">
        <f>C39</f>
        <v>0</v>
      </c>
    </row>
    <row r="6" spans="1:12" ht="15" thickBot="1">
      <c r="B6" s="842" t="s">
        <v>38</v>
      </c>
      <c r="C6" s="675"/>
      <c r="D6" s="581"/>
      <c r="E6" s="675"/>
      <c r="F6" s="581"/>
      <c r="G6" s="763"/>
      <c r="J6" s="771" t="s">
        <v>193</v>
      </c>
      <c r="K6" s="766">
        <f>E39</f>
        <v>0</v>
      </c>
    </row>
    <row r="7" spans="1:12" ht="15" thickBot="1">
      <c r="A7" s="666"/>
      <c r="B7" s="613" t="s">
        <v>39</v>
      </c>
      <c r="C7" s="682"/>
      <c r="E7" s="765"/>
      <c r="G7" s="765"/>
      <c r="J7" s="773" t="s">
        <v>194</v>
      </c>
      <c r="K7" s="766">
        <f>G39</f>
        <v>0</v>
      </c>
    </row>
    <row r="8" spans="1:12" ht="15" thickBot="1">
      <c r="B8" s="613" t="s">
        <v>41</v>
      </c>
      <c r="C8" s="682"/>
      <c r="E8" s="682"/>
      <c r="G8" s="765"/>
      <c r="J8" s="551" t="s">
        <v>195</v>
      </c>
      <c r="K8" s="775">
        <f>SUM(K5:K7)</f>
        <v>0</v>
      </c>
    </row>
    <row r="9" spans="1:12" ht="15" thickBot="1">
      <c r="B9" s="613" t="s">
        <v>43</v>
      </c>
      <c r="C9" s="765"/>
      <c r="E9" s="682"/>
      <c r="G9" s="765"/>
    </row>
    <row r="10" spans="1:12" ht="15" thickBot="1">
      <c r="A10" s="666"/>
      <c r="B10" s="613" t="s">
        <v>45</v>
      </c>
      <c r="C10" s="682"/>
      <c r="E10" s="682"/>
      <c r="G10" s="682"/>
    </row>
    <row r="11" spans="1:12" ht="15" thickBot="1">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selection activeCell="K15" sqref="K15"/>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43" priority="37" stopIfTrue="1" operator="notEqual">
      <formula>$K$8</formula>
    </cfRule>
  </conditionalFormatting>
  <hyperlinks>
    <hyperlink ref="B1" location="'TOTALS rev &amp; exp categories'!B23" display="'TOTALS rev &amp; exp categories'!B23" xr:uid="{00000000-0004-0000-17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1">
    <tabColor indexed="10"/>
    <pageSetUpPr fitToPage="1"/>
  </sheetPr>
  <dimension ref="A1:L33"/>
  <sheetViews>
    <sheetView topLeftCell="A3" workbookViewId="0">
      <selection activeCell="C6" sqref="C6:C29"/>
    </sheetView>
  </sheetViews>
  <sheetFormatPr defaultRowHeight="13"/>
  <cols>
    <col min="1" max="1" width="3.81640625" customWidth="1"/>
    <col min="2" max="2" width="23" customWidth="1"/>
    <col min="3" max="3" width="15.453125" customWidth="1"/>
    <col min="4" max="4" width="1.81640625" customWidth="1"/>
    <col min="5" max="5" width="15.453125" customWidth="1"/>
    <col min="6" max="6" width="1.54296875" customWidth="1"/>
    <col min="7" max="7" width="15.453125" customWidth="1"/>
    <col min="8" max="8" width="9.453125" bestFit="1" customWidth="1"/>
    <col min="10" max="10" width="11.81640625" customWidth="1"/>
    <col min="11" max="11" width="15.453125" customWidth="1"/>
  </cols>
  <sheetData>
    <row r="1" spans="1:12" ht="27.75" customHeight="1">
      <c r="A1" s="401">
        <f>'TOTALS rev &amp; exp categories'!A27</f>
        <v>0</v>
      </c>
      <c r="B1" s="433" t="str">
        <f>'TOTALS rev &amp; exp categories'!B27</f>
        <v>Plant.</v>
      </c>
      <c r="C1" s="445">
        <f>'TOTALS rev &amp; exp categories'!C27</f>
        <v>0</v>
      </c>
      <c r="D1" s="863" t="str">
        <f>'TOTALS rev &amp; exp categories'!D27</f>
        <v xml:space="preserve">Include gifts restricted for plant acquisitions from individuals, corporations, associations, foundations, clubs or other organizations, including in-kind contributions.  </v>
      </c>
      <c r="E1" s="863"/>
      <c r="F1" s="863"/>
      <c r="G1" s="863"/>
      <c r="H1" s="863"/>
      <c r="I1" s="863"/>
      <c r="J1" s="863"/>
      <c r="K1" s="863"/>
      <c r="L1" s="379"/>
    </row>
    <row r="2" spans="1:12" ht="13.5" thickBot="1"/>
    <row r="3" spans="1:12" ht="21.5" thickBot="1">
      <c r="C3" s="419" t="s">
        <v>34</v>
      </c>
      <c r="E3" s="426" t="s">
        <v>35</v>
      </c>
      <c r="G3" s="428" t="s">
        <v>189</v>
      </c>
      <c r="I3" t="s">
        <v>199</v>
      </c>
      <c r="J3" s="398" t="s">
        <v>192</v>
      </c>
      <c r="K3" s="539">
        <f>C33</f>
        <v>0</v>
      </c>
    </row>
    <row r="4" spans="1:12" ht="13.5" thickBot="1">
      <c r="A4" s="25"/>
      <c r="B4" s="112" t="s">
        <v>191</v>
      </c>
      <c r="C4" s="422" t="str">
        <f>$B$1</f>
        <v>Plant.</v>
      </c>
      <c r="E4" s="389" t="str">
        <f>$B$1</f>
        <v>Plant.</v>
      </c>
      <c r="G4" s="397" t="str">
        <f>$B$1</f>
        <v>Plant.</v>
      </c>
      <c r="J4" s="399" t="s">
        <v>193</v>
      </c>
      <c r="K4" s="540">
        <f>E33</f>
        <v>0</v>
      </c>
    </row>
    <row r="5" spans="1:12" ht="13.5" thickBot="1">
      <c r="A5" s="25"/>
      <c r="B5" s="84"/>
      <c r="C5" s="420">
        <f>$A$1</f>
        <v>0</v>
      </c>
      <c r="E5" s="387">
        <f>$A$1</f>
        <v>0</v>
      </c>
      <c r="G5" s="392">
        <f>$A$1</f>
        <v>0</v>
      </c>
      <c r="J5" s="385" t="s">
        <v>194</v>
      </c>
      <c r="K5" s="450">
        <f>G33</f>
        <v>0</v>
      </c>
    </row>
    <row r="6" spans="1:12" ht="13.5" thickBot="1">
      <c r="A6" s="25"/>
      <c r="B6" s="72" t="s">
        <v>39</v>
      </c>
      <c r="C6" s="462"/>
      <c r="E6" s="458"/>
      <c r="G6" s="423"/>
      <c r="J6" t="s">
        <v>195</v>
      </c>
      <c r="K6" s="451">
        <f>SUM(K3:K5)</f>
        <v>0</v>
      </c>
    </row>
    <row r="7" spans="1:12" ht="13.5" thickBot="1">
      <c r="A7" s="38"/>
      <c r="B7" s="72" t="s">
        <v>41</v>
      </c>
      <c r="C7" s="462"/>
      <c r="E7" s="462"/>
      <c r="G7" s="423"/>
    </row>
    <row r="8" spans="1:12" ht="13.5" thickBot="1">
      <c r="A8" s="25"/>
      <c r="B8" s="72" t="s">
        <v>47</v>
      </c>
      <c r="C8" s="459"/>
      <c r="E8" s="459"/>
      <c r="G8" s="423"/>
    </row>
    <row r="9" spans="1:12" ht="13.5" thickBot="1">
      <c r="A9" s="25"/>
      <c r="B9" s="72" t="s">
        <v>48</v>
      </c>
      <c r="C9" s="463"/>
      <c r="E9" s="462"/>
      <c r="G9" s="423"/>
    </row>
    <row r="10" spans="1:12" ht="13.5" thickBot="1">
      <c r="A10" s="38"/>
      <c r="B10" s="72" t="s">
        <v>49</v>
      </c>
      <c r="C10" s="462"/>
      <c r="E10" s="458"/>
      <c r="G10" s="423"/>
    </row>
    <row r="11" spans="1:12" ht="13.5" thickBot="1">
      <c r="A11" s="25"/>
      <c r="B11" s="72" t="s">
        <v>50</v>
      </c>
      <c r="C11" s="462"/>
      <c r="E11" s="462"/>
      <c r="G11" s="423"/>
    </row>
    <row r="12" spans="1:12" ht="13.5" thickBot="1">
      <c r="A12" s="25"/>
      <c r="B12" s="72" t="s">
        <v>51</v>
      </c>
      <c r="C12" s="459"/>
      <c r="E12" s="459"/>
      <c r="G12" s="423"/>
    </row>
    <row r="13" spans="1:12" ht="13.5" thickBot="1">
      <c r="A13" s="25"/>
      <c r="B13" s="72" t="s">
        <v>52</v>
      </c>
      <c r="C13" s="459"/>
      <c r="E13" s="459"/>
      <c r="G13" s="423"/>
    </row>
    <row r="14" spans="1:12" ht="13.5" thickBot="1">
      <c r="A14" s="25"/>
      <c r="B14" s="72" t="s">
        <v>53</v>
      </c>
      <c r="C14" s="459"/>
      <c r="E14" s="459"/>
      <c r="G14" s="423"/>
    </row>
    <row r="15" spans="1:12" ht="13.5" thickBot="1">
      <c r="A15" s="25"/>
      <c r="B15" s="72" t="s">
        <v>54</v>
      </c>
      <c r="C15" s="459"/>
      <c r="E15" s="459"/>
      <c r="G15" s="423"/>
    </row>
    <row r="16" spans="1:12" ht="13.5" thickBot="1">
      <c r="A16" s="25"/>
      <c r="B16" s="72" t="s">
        <v>55</v>
      </c>
      <c r="C16" s="459"/>
      <c r="E16" s="462"/>
      <c r="G16" s="423"/>
    </row>
    <row r="17" spans="1:7" ht="13.5" thickBot="1">
      <c r="A17" s="25"/>
      <c r="B17" s="72" t="s">
        <v>58</v>
      </c>
      <c r="C17" s="459"/>
      <c r="E17" s="459"/>
      <c r="G17" s="423"/>
    </row>
    <row r="18" spans="1:7" ht="13.5" thickBot="1">
      <c r="A18" s="25"/>
      <c r="B18" s="72" t="s">
        <v>59</v>
      </c>
      <c r="C18" s="462"/>
      <c r="E18" s="462"/>
      <c r="G18" s="423"/>
    </row>
    <row r="19" spans="1:7" ht="13.5" thickBot="1">
      <c r="A19" s="25"/>
      <c r="B19" s="72" t="s">
        <v>60</v>
      </c>
      <c r="C19" s="463"/>
      <c r="E19" s="462"/>
      <c r="G19" s="423"/>
    </row>
    <row r="20" spans="1:7" ht="13.5" thickBot="1">
      <c r="A20" s="25"/>
      <c r="B20" s="72" t="s">
        <v>200</v>
      </c>
      <c r="C20" s="459"/>
      <c r="E20" s="459"/>
      <c r="G20" s="423"/>
    </row>
    <row r="21" spans="1:7" ht="13.5" thickBot="1">
      <c r="A21" s="25"/>
      <c r="B21" s="72" t="s">
        <v>61</v>
      </c>
      <c r="C21" s="462"/>
      <c r="E21" s="462"/>
      <c r="G21" s="423"/>
    </row>
    <row r="22" spans="1:7" ht="13.5" thickBot="1">
      <c r="A22" s="25"/>
      <c r="B22" s="72" t="s">
        <v>201</v>
      </c>
      <c r="C22" s="463"/>
      <c r="E22" s="459"/>
      <c r="G22" s="423"/>
    </row>
    <row r="23" spans="1:7" ht="13.5" thickBot="1">
      <c r="A23" s="25"/>
      <c r="B23" s="72" t="s">
        <v>202</v>
      </c>
      <c r="C23" s="459"/>
      <c r="E23" s="459"/>
      <c r="G23" s="423"/>
    </row>
    <row r="24" spans="1:7" ht="13.5" thickBot="1">
      <c r="A24" s="25"/>
      <c r="B24" s="72" t="s">
        <v>62</v>
      </c>
      <c r="C24" s="462"/>
      <c r="E24" s="462"/>
      <c r="G24" s="423"/>
    </row>
    <row r="25" spans="1:7" ht="13.5" thickBot="1">
      <c r="A25" s="25"/>
      <c r="B25" s="72" t="s">
        <v>203</v>
      </c>
      <c r="C25" s="462"/>
      <c r="E25" s="462"/>
      <c r="G25" s="423"/>
    </row>
    <row r="26" spans="1:7" ht="13.5" thickBot="1">
      <c r="A26" s="25"/>
      <c r="B26" s="72" t="s">
        <v>66</v>
      </c>
      <c r="C26" s="459"/>
      <c r="E26" s="462"/>
      <c r="G26" s="423"/>
    </row>
    <row r="27" spans="1:7" ht="13.5" thickBot="1">
      <c r="A27" s="25"/>
      <c r="B27" s="72" t="s">
        <v>67</v>
      </c>
      <c r="C27" s="459"/>
      <c r="E27" s="462"/>
      <c r="G27" s="423"/>
    </row>
    <row r="28" spans="1:7" ht="13.5" thickBot="1">
      <c r="A28" s="25"/>
      <c r="B28" s="72" t="s">
        <v>68</v>
      </c>
      <c r="C28" s="462"/>
      <c r="E28" s="459"/>
      <c r="G28" s="423"/>
    </row>
    <row r="29" spans="1:7" ht="13.5" thickBot="1">
      <c r="A29" s="25"/>
      <c r="B29" s="72" t="s">
        <v>69</v>
      </c>
      <c r="C29" s="459"/>
      <c r="E29" s="459"/>
      <c r="G29" s="423"/>
    </row>
    <row r="30" spans="1:7" ht="13.5" thickBot="1">
      <c r="A30" s="25"/>
      <c r="B30" s="92"/>
      <c r="C30" s="424"/>
      <c r="E30" s="424"/>
      <c r="G30" s="423"/>
    </row>
    <row r="31" spans="1:7">
      <c r="A31" s="38"/>
      <c r="B31" s="109" t="s">
        <v>196</v>
      </c>
      <c r="C31" s="446">
        <f>SUM(C6:C30)</f>
        <v>0</v>
      </c>
      <c r="E31" s="448">
        <f>SUM(E6:E30)</f>
        <v>0</v>
      </c>
      <c r="G31" s="423"/>
    </row>
    <row r="32" spans="1:7" ht="26.5" thickBot="1">
      <c r="A32" s="38"/>
      <c r="B32" s="110" t="s">
        <v>197</v>
      </c>
      <c r="C32" s="447"/>
      <c r="E32" s="447"/>
      <c r="G32" s="423"/>
    </row>
    <row r="33" spans="1:7" ht="13.5" thickBot="1">
      <c r="A33" s="38"/>
      <c r="B33" s="111" t="s">
        <v>198</v>
      </c>
      <c r="C33" s="539">
        <f>C31+C32</f>
        <v>0</v>
      </c>
      <c r="E33" s="540">
        <f>E31+E32</f>
        <v>0</v>
      </c>
      <c r="G33" s="449"/>
    </row>
  </sheetData>
  <sheetProtection sheet="1" objects="1" scenarios="1" formatCells="0" formatColumns="0" formatRows="0"/>
  <customSheetViews>
    <customSheetView guid="{5556DC96-D068-44A2-945F-92CF014D11AC}" fitToPage="1" state="hidden" topLeftCell="A3">
      <selection activeCell="C6" sqref="C6:C29"/>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42" priority="1" stopIfTrue="1" operator="notEqual">
      <formula>$K$6</formula>
    </cfRule>
  </conditionalFormatting>
  <hyperlinks>
    <hyperlink ref="B1" location="'new TOTALS rev &amp; exp categories'!A21" display="'new TOTALS rev &amp; exp categories'!A21" xr:uid="{00000000-0004-0000-1800-000000000000}"/>
  </hyperlinks>
  <printOptions gridLines="1"/>
  <pageMargins left="0.5" right="0.5" top="0.5" bottom="0.5" header="0.25" footer="0.25"/>
  <pageSetup scale="78" orientation="portrait" r:id="rId2"/>
  <headerFooter alignWithMargins="0">
    <oddFooter>&amp;L&amp;8File: &amp;Z&amp;F
Sheet: &amp;A&amp;R&amp;8&amp;P of &amp;N</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Sheet22">
    <tabColor indexed="10"/>
    <pageSetUpPr fitToPage="1"/>
  </sheetPr>
  <dimension ref="A1:L33"/>
  <sheetViews>
    <sheetView topLeftCell="A5" workbookViewId="0">
      <selection activeCell="C6" sqref="C6:C29"/>
    </sheetView>
  </sheetViews>
  <sheetFormatPr defaultRowHeight="13"/>
  <cols>
    <col min="1" max="1" width="3.81640625" customWidth="1"/>
    <col min="2" max="2" width="23" customWidth="1"/>
    <col min="3" max="3" width="15.453125" customWidth="1"/>
    <col min="4" max="4" width="1.81640625" customWidth="1"/>
    <col min="5" max="5" width="15.453125" customWidth="1"/>
    <col min="6" max="6" width="1.54296875" customWidth="1"/>
    <col min="7" max="7" width="15.453125" customWidth="1"/>
    <col min="8" max="8" width="9.453125" bestFit="1" customWidth="1"/>
    <col min="10" max="10" width="11.81640625" customWidth="1"/>
    <col min="11" max="11" width="15.453125" customWidth="1"/>
  </cols>
  <sheetData>
    <row r="1" spans="1:12" ht="28.5" customHeight="1">
      <c r="A1" s="401">
        <f>'TOTALS rev &amp; exp categories'!A28</f>
        <v>0</v>
      </c>
      <c r="B1" s="433" t="str">
        <f>'TOTALS rev &amp; exp categories'!B28</f>
        <v>Endowment Contributions.</v>
      </c>
      <c r="C1" s="445">
        <f>'TOTALS rev &amp; exp categories'!C28</f>
        <v>0</v>
      </c>
      <c r="D1" s="863" t="str">
        <f>'TOTALS rev &amp; exp categories'!D28</f>
        <v>Include contributions for endowment from individuals, corporations, associations, foundations, clubs or other organizations.</v>
      </c>
      <c r="E1" s="863"/>
      <c r="F1" s="863"/>
      <c r="G1" s="863"/>
      <c r="H1" s="863"/>
      <c r="I1" s="863"/>
      <c r="J1" s="863"/>
      <c r="K1" s="863"/>
      <c r="L1" s="379"/>
    </row>
    <row r="2" spans="1:12" ht="13.5" thickBot="1"/>
    <row r="3" spans="1:12" ht="21.5" thickBot="1">
      <c r="C3" s="419" t="s">
        <v>34</v>
      </c>
      <c r="E3" s="426" t="s">
        <v>35</v>
      </c>
      <c r="G3" s="428" t="s">
        <v>189</v>
      </c>
      <c r="I3" t="s">
        <v>199</v>
      </c>
      <c r="J3" s="398" t="s">
        <v>192</v>
      </c>
      <c r="K3" s="539">
        <f>C33</f>
        <v>0</v>
      </c>
    </row>
    <row r="4" spans="1:12" ht="21.5" thickBot="1">
      <c r="A4" s="25"/>
      <c r="B4" s="112" t="s">
        <v>191</v>
      </c>
      <c r="C4" s="422" t="str">
        <f>$B$1</f>
        <v>Endowment Contributions.</v>
      </c>
      <c r="E4" s="389" t="str">
        <f>$B$1</f>
        <v>Endowment Contributions.</v>
      </c>
      <c r="G4" s="397" t="str">
        <f>$B$1</f>
        <v>Endowment Contributions.</v>
      </c>
      <c r="J4" s="399" t="s">
        <v>193</v>
      </c>
      <c r="K4" s="540">
        <f>E33</f>
        <v>0</v>
      </c>
    </row>
    <row r="5" spans="1:12" ht="13.5" thickBot="1">
      <c r="A5" s="25"/>
      <c r="B5" s="84"/>
      <c r="C5" s="420">
        <f>$A$1</f>
        <v>0</v>
      </c>
      <c r="E5" s="387">
        <f>$A$1</f>
        <v>0</v>
      </c>
      <c r="G5" s="392">
        <f>$A$1</f>
        <v>0</v>
      </c>
      <c r="J5" s="385" t="s">
        <v>194</v>
      </c>
      <c r="K5" s="450">
        <f>G33</f>
        <v>0</v>
      </c>
    </row>
    <row r="6" spans="1:12" ht="13.5" thickBot="1">
      <c r="A6" s="25"/>
      <c r="B6" s="72" t="s">
        <v>39</v>
      </c>
      <c r="C6" s="462"/>
      <c r="E6" s="458"/>
      <c r="G6" s="423"/>
      <c r="J6" t="s">
        <v>195</v>
      </c>
      <c r="K6" s="451">
        <f>SUM(K3:K5)</f>
        <v>0</v>
      </c>
    </row>
    <row r="7" spans="1:12" ht="13.5" thickBot="1">
      <c r="A7" s="38"/>
      <c r="B7" s="72" t="s">
        <v>41</v>
      </c>
      <c r="C7" s="462"/>
      <c r="E7" s="462"/>
      <c r="G7" s="423"/>
    </row>
    <row r="8" spans="1:12" ht="13.5" thickBot="1">
      <c r="A8" s="25"/>
      <c r="B8" s="72" t="s">
        <v>47</v>
      </c>
      <c r="C8" s="459"/>
      <c r="E8" s="459"/>
      <c r="G8" s="423"/>
    </row>
    <row r="9" spans="1:12" ht="13.5" thickBot="1">
      <c r="A9" s="25"/>
      <c r="B9" s="72" t="s">
        <v>48</v>
      </c>
      <c r="C9" s="463"/>
      <c r="E9" s="462"/>
      <c r="G9" s="423"/>
    </row>
    <row r="10" spans="1:12" ht="13.5" thickBot="1">
      <c r="A10" s="38"/>
      <c r="B10" s="72" t="s">
        <v>49</v>
      </c>
      <c r="C10" s="462"/>
      <c r="E10" s="458"/>
      <c r="G10" s="423"/>
    </row>
    <row r="11" spans="1:12" ht="13.5" thickBot="1">
      <c r="A11" s="25"/>
      <c r="B11" s="72" t="s">
        <v>50</v>
      </c>
      <c r="C11" s="462"/>
      <c r="E11" s="462"/>
      <c r="G11" s="423"/>
    </row>
    <row r="12" spans="1:12" ht="13.5" thickBot="1">
      <c r="A12" s="25"/>
      <c r="B12" s="72" t="s">
        <v>51</v>
      </c>
      <c r="C12" s="459"/>
      <c r="E12" s="459"/>
      <c r="G12" s="423"/>
    </row>
    <row r="13" spans="1:12" ht="13.5" thickBot="1">
      <c r="A13" s="25"/>
      <c r="B13" s="72" t="s">
        <v>52</v>
      </c>
      <c r="C13" s="459"/>
      <c r="E13" s="459"/>
      <c r="G13" s="423"/>
    </row>
    <row r="14" spans="1:12" ht="13.5" thickBot="1">
      <c r="A14" s="25"/>
      <c r="B14" s="72" t="s">
        <v>53</v>
      </c>
      <c r="C14" s="459"/>
      <c r="E14" s="459"/>
      <c r="G14" s="423"/>
    </row>
    <row r="15" spans="1:12" ht="13.5" thickBot="1">
      <c r="A15" s="25"/>
      <c r="B15" s="72" t="s">
        <v>54</v>
      </c>
      <c r="C15" s="459"/>
      <c r="E15" s="459"/>
      <c r="G15" s="423"/>
    </row>
    <row r="16" spans="1:12" ht="13.5" thickBot="1">
      <c r="A16" s="25"/>
      <c r="B16" s="72" t="s">
        <v>55</v>
      </c>
      <c r="C16" s="459"/>
      <c r="E16" s="462"/>
      <c r="G16" s="423"/>
    </row>
    <row r="17" spans="1:7" ht="13.5" thickBot="1">
      <c r="A17" s="25"/>
      <c r="B17" s="72" t="s">
        <v>58</v>
      </c>
      <c r="C17" s="459"/>
      <c r="E17" s="459"/>
      <c r="G17" s="423"/>
    </row>
    <row r="18" spans="1:7" ht="13.5" thickBot="1">
      <c r="A18" s="25"/>
      <c r="B18" s="72" t="s">
        <v>59</v>
      </c>
      <c r="C18" s="462"/>
      <c r="E18" s="462"/>
      <c r="G18" s="423"/>
    </row>
    <row r="19" spans="1:7" ht="13.5" thickBot="1">
      <c r="A19" s="25"/>
      <c r="B19" s="72" t="s">
        <v>60</v>
      </c>
      <c r="C19" s="463"/>
      <c r="E19" s="462"/>
      <c r="G19" s="423"/>
    </row>
    <row r="20" spans="1:7" ht="13.5" thickBot="1">
      <c r="A20" s="25"/>
      <c r="B20" s="72" t="s">
        <v>200</v>
      </c>
      <c r="C20" s="459"/>
      <c r="E20" s="459"/>
      <c r="G20" s="423"/>
    </row>
    <row r="21" spans="1:7" ht="13.5" thickBot="1">
      <c r="A21" s="25"/>
      <c r="B21" s="72" t="s">
        <v>61</v>
      </c>
      <c r="C21" s="462"/>
      <c r="E21" s="462"/>
      <c r="G21" s="423"/>
    </row>
    <row r="22" spans="1:7" ht="13.5" thickBot="1">
      <c r="A22" s="25"/>
      <c r="B22" s="72" t="s">
        <v>201</v>
      </c>
      <c r="C22" s="463"/>
      <c r="E22" s="459"/>
      <c r="G22" s="423"/>
    </row>
    <row r="23" spans="1:7" ht="13.5" thickBot="1">
      <c r="A23" s="25"/>
      <c r="B23" s="72" t="s">
        <v>202</v>
      </c>
      <c r="C23" s="459"/>
      <c r="E23" s="459"/>
      <c r="G23" s="423"/>
    </row>
    <row r="24" spans="1:7" ht="13.5" thickBot="1">
      <c r="A24" s="25"/>
      <c r="B24" s="72" t="s">
        <v>62</v>
      </c>
      <c r="C24" s="462"/>
      <c r="E24" s="462"/>
      <c r="G24" s="423"/>
    </row>
    <row r="25" spans="1:7" ht="13.5" thickBot="1">
      <c r="A25" s="25"/>
      <c r="B25" s="72" t="s">
        <v>203</v>
      </c>
      <c r="C25" s="462"/>
      <c r="E25" s="462"/>
      <c r="G25" s="423"/>
    </row>
    <row r="26" spans="1:7" ht="13.5" thickBot="1">
      <c r="A26" s="25"/>
      <c r="B26" s="72" t="s">
        <v>66</v>
      </c>
      <c r="C26" s="459"/>
      <c r="E26" s="462"/>
      <c r="G26" s="423"/>
    </row>
    <row r="27" spans="1:7" ht="13.5" thickBot="1">
      <c r="A27" s="25"/>
      <c r="B27" s="72" t="s">
        <v>67</v>
      </c>
      <c r="C27" s="459"/>
      <c r="E27" s="462"/>
      <c r="G27" s="423"/>
    </row>
    <row r="28" spans="1:7" ht="13.5" thickBot="1">
      <c r="A28" s="25"/>
      <c r="B28" s="72" t="s">
        <v>68</v>
      </c>
      <c r="C28" s="462"/>
      <c r="E28" s="459"/>
      <c r="G28" s="423"/>
    </row>
    <row r="29" spans="1:7" ht="13.5" thickBot="1">
      <c r="A29" s="25"/>
      <c r="B29" s="72" t="s">
        <v>69</v>
      </c>
      <c r="C29" s="459"/>
      <c r="E29" s="459"/>
      <c r="G29" s="423"/>
    </row>
    <row r="30" spans="1:7" ht="13.5" thickBot="1">
      <c r="A30" s="25"/>
      <c r="B30" s="92"/>
      <c r="C30" s="424"/>
      <c r="E30" s="424"/>
      <c r="G30" s="423"/>
    </row>
    <row r="31" spans="1:7">
      <c r="A31" s="38"/>
      <c r="B31" s="109" t="s">
        <v>196</v>
      </c>
      <c r="C31" s="446">
        <f>SUM(C6:C30)</f>
        <v>0</v>
      </c>
      <c r="E31" s="448">
        <f>SUM(E6:E30)</f>
        <v>0</v>
      </c>
      <c r="G31" s="423"/>
    </row>
    <row r="32" spans="1:7" ht="26.5" thickBot="1">
      <c r="A32" s="38"/>
      <c r="B32" s="110" t="s">
        <v>197</v>
      </c>
      <c r="C32" s="447"/>
      <c r="E32" s="447"/>
      <c r="G32" s="423"/>
    </row>
    <row r="33" spans="1:7" ht="13.5" thickBot="1">
      <c r="A33" s="38"/>
      <c r="B33" s="111" t="s">
        <v>198</v>
      </c>
      <c r="C33" s="539">
        <f>C31+C32</f>
        <v>0</v>
      </c>
      <c r="E33" s="540">
        <f>E31+E32</f>
        <v>0</v>
      </c>
      <c r="G33" s="449"/>
    </row>
  </sheetData>
  <sheetProtection sheet="1" objects="1" scenarios="1" formatCells="0" formatColumns="0" formatRows="0"/>
  <customSheetViews>
    <customSheetView guid="{5556DC96-D068-44A2-945F-92CF014D11AC}" fitToPage="1" state="hidden" topLeftCell="A5">
      <selection activeCell="C6" sqref="C6:C29"/>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41" priority="1" stopIfTrue="1" operator="notEqual">
      <formula>$K$6</formula>
    </cfRule>
  </conditionalFormatting>
  <hyperlinks>
    <hyperlink ref="B1" location="'new TOTALS rev &amp; exp categories'!A22" display="'new TOTALS rev &amp; exp categories'!A22" xr:uid="{00000000-0004-0000-1900-000000000000}"/>
  </hyperlinks>
  <printOptions gridLines="1"/>
  <pageMargins left="0.5" right="0.5" top="0.5" bottom="0.5" header="0.25" footer="0.25"/>
  <pageSetup scale="78" orientation="portrait" r:id="rId2"/>
  <headerFooter alignWithMargins="0">
    <oddFooter>&amp;L&amp;8File: &amp;Z&amp;F
Sheet: &amp;A&amp;R&amp;8&amp;P of &amp;N</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Sheet23">
    <tabColor indexed="10"/>
    <pageSetUpPr fitToPage="1"/>
  </sheetPr>
  <dimension ref="A1:L33"/>
  <sheetViews>
    <sheetView topLeftCell="A4" workbookViewId="0">
      <selection activeCell="C6" sqref="C6:C29"/>
    </sheetView>
  </sheetViews>
  <sheetFormatPr defaultRowHeight="13"/>
  <cols>
    <col min="1" max="1" width="3.81640625" customWidth="1"/>
    <col min="2" max="2" width="23" customWidth="1"/>
    <col min="3" max="3" width="15.453125" customWidth="1"/>
    <col min="4" max="4" width="1.81640625" customWidth="1"/>
    <col min="5" max="5" width="15.453125" customWidth="1"/>
    <col min="6" max="6" width="1.54296875" customWidth="1"/>
    <col min="7" max="7" width="15.453125" customWidth="1"/>
    <col min="8" max="8" width="9.453125" bestFit="1" customWidth="1"/>
    <col min="10" max="10" width="11.81640625" customWidth="1"/>
    <col min="11" max="11" width="15.453125" customWidth="1"/>
  </cols>
  <sheetData>
    <row r="1" spans="1:12" ht="40.5" customHeight="1">
      <c r="A1" s="401">
        <f>'TOTALS rev &amp; exp categories'!A29</f>
        <v>0</v>
      </c>
      <c r="B1" s="433" t="str">
        <f>'TOTALS rev &amp; exp categories'!B29</f>
        <v>State or other Government support for capital purposes.</v>
      </c>
      <c r="C1" s="445">
        <f>'TOTALS rev &amp; exp categories'!C29</f>
        <v>0</v>
      </c>
      <c r="D1" s="863" t="str">
        <f>'TOTALS rev &amp; exp categories'!D29</f>
        <v xml:space="preserve">Include state, federal, or other government support, for plant acquisitions.  </v>
      </c>
      <c r="E1" s="863"/>
      <c r="F1" s="863"/>
      <c r="G1" s="863"/>
      <c r="H1" s="863"/>
      <c r="I1" s="863"/>
      <c r="J1" s="863"/>
      <c r="K1" s="863"/>
      <c r="L1" s="379"/>
    </row>
    <row r="2" spans="1:12" ht="13.5" thickBot="1"/>
    <row r="3" spans="1:12" ht="21.5" thickBot="1">
      <c r="C3" s="419" t="s">
        <v>34</v>
      </c>
      <c r="E3" s="426" t="s">
        <v>35</v>
      </c>
      <c r="G3" s="428" t="s">
        <v>189</v>
      </c>
      <c r="I3" t="s">
        <v>199</v>
      </c>
      <c r="J3" s="398" t="s">
        <v>192</v>
      </c>
      <c r="K3" s="539">
        <f>C33</f>
        <v>0</v>
      </c>
    </row>
    <row r="4" spans="1:12" ht="42.5" thickBot="1">
      <c r="A4" s="25"/>
      <c r="B4" s="112" t="s">
        <v>191</v>
      </c>
      <c r="C4" s="422" t="str">
        <f>$B$1</f>
        <v>State or other Government support for capital purposes.</v>
      </c>
      <c r="E4" s="389" t="str">
        <f>$B$1</f>
        <v>State or other Government support for capital purposes.</v>
      </c>
      <c r="G4" s="397" t="str">
        <f>$B$1</f>
        <v>State or other Government support for capital purposes.</v>
      </c>
      <c r="J4" s="399" t="s">
        <v>193</v>
      </c>
      <c r="K4" s="540">
        <f>E33</f>
        <v>0</v>
      </c>
    </row>
    <row r="5" spans="1:12" ht="13.5" thickBot="1">
      <c r="A5" s="25"/>
      <c r="B5" s="84"/>
      <c r="C5" s="420">
        <f>$A$1</f>
        <v>0</v>
      </c>
      <c r="E5" s="387">
        <f>$A$1</f>
        <v>0</v>
      </c>
      <c r="G5" s="392">
        <f>$A$1</f>
        <v>0</v>
      </c>
      <c r="J5" s="385" t="s">
        <v>194</v>
      </c>
      <c r="K5" s="450">
        <f>G33</f>
        <v>0</v>
      </c>
    </row>
    <row r="6" spans="1:12" ht="13.5" thickBot="1">
      <c r="A6" s="25"/>
      <c r="B6" s="72" t="s">
        <v>39</v>
      </c>
      <c r="C6" s="462"/>
      <c r="E6" s="458"/>
      <c r="G6" s="423"/>
      <c r="J6" t="s">
        <v>195</v>
      </c>
      <c r="K6" s="451">
        <f>SUM(K3:K5)</f>
        <v>0</v>
      </c>
    </row>
    <row r="7" spans="1:12" ht="13.5" thickBot="1">
      <c r="A7" s="38"/>
      <c r="B7" s="72" t="s">
        <v>41</v>
      </c>
      <c r="C7" s="462"/>
      <c r="E7" s="462"/>
      <c r="G7" s="423"/>
    </row>
    <row r="8" spans="1:12" ht="13.5" thickBot="1">
      <c r="A8" s="25"/>
      <c r="B8" s="72" t="s">
        <v>47</v>
      </c>
      <c r="C8" s="459"/>
      <c r="E8" s="459"/>
      <c r="G8" s="423"/>
    </row>
    <row r="9" spans="1:12" ht="13.5" thickBot="1">
      <c r="A9" s="25"/>
      <c r="B9" s="72" t="s">
        <v>48</v>
      </c>
      <c r="C9" s="463"/>
      <c r="E9" s="462"/>
      <c r="G9" s="423"/>
    </row>
    <row r="10" spans="1:12" ht="13.5" thickBot="1">
      <c r="A10" s="38"/>
      <c r="B10" s="72" t="s">
        <v>49</v>
      </c>
      <c r="C10" s="462"/>
      <c r="E10" s="458"/>
      <c r="G10" s="423"/>
    </row>
    <row r="11" spans="1:12" ht="13.5" thickBot="1">
      <c r="A11" s="25"/>
      <c r="B11" s="72" t="s">
        <v>50</v>
      </c>
      <c r="C11" s="462"/>
      <c r="E11" s="462"/>
      <c r="G11" s="423"/>
    </row>
    <row r="12" spans="1:12" ht="13.5" thickBot="1">
      <c r="A12" s="25"/>
      <c r="B12" s="72" t="s">
        <v>51</v>
      </c>
      <c r="C12" s="459"/>
      <c r="E12" s="459"/>
      <c r="G12" s="423"/>
    </row>
    <row r="13" spans="1:12" ht="13.5" thickBot="1">
      <c r="A13" s="25"/>
      <c r="B13" s="72" t="s">
        <v>52</v>
      </c>
      <c r="C13" s="459"/>
      <c r="E13" s="459"/>
      <c r="G13" s="423"/>
    </row>
    <row r="14" spans="1:12" ht="13.5" thickBot="1">
      <c r="A14" s="25"/>
      <c r="B14" s="72" t="s">
        <v>53</v>
      </c>
      <c r="C14" s="459"/>
      <c r="E14" s="459"/>
      <c r="G14" s="423"/>
    </row>
    <row r="15" spans="1:12" ht="13.5" thickBot="1">
      <c r="A15" s="25"/>
      <c r="B15" s="72" t="s">
        <v>54</v>
      </c>
      <c r="C15" s="459"/>
      <c r="E15" s="459"/>
      <c r="G15" s="423"/>
    </row>
    <row r="16" spans="1:12" ht="13.5" thickBot="1">
      <c r="A16" s="25"/>
      <c r="B16" s="72" t="s">
        <v>55</v>
      </c>
      <c r="C16" s="459"/>
      <c r="E16" s="462"/>
      <c r="G16" s="423"/>
    </row>
    <row r="17" spans="1:7" ht="13.5" thickBot="1">
      <c r="A17" s="25"/>
      <c r="B17" s="72" t="s">
        <v>58</v>
      </c>
      <c r="C17" s="459"/>
      <c r="E17" s="459"/>
      <c r="G17" s="423"/>
    </row>
    <row r="18" spans="1:7" ht="13.5" thickBot="1">
      <c r="A18" s="25"/>
      <c r="B18" s="72" t="s">
        <v>59</v>
      </c>
      <c r="C18" s="462"/>
      <c r="E18" s="462"/>
      <c r="G18" s="423"/>
    </row>
    <row r="19" spans="1:7" ht="13.5" thickBot="1">
      <c r="A19" s="25"/>
      <c r="B19" s="72" t="s">
        <v>60</v>
      </c>
      <c r="C19" s="463"/>
      <c r="E19" s="462"/>
      <c r="G19" s="423"/>
    </row>
    <row r="20" spans="1:7" ht="13.5" thickBot="1">
      <c r="A20" s="25"/>
      <c r="B20" s="72" t="s">
        <v>200</v>
      </c>
      <c r="C20" s="459"/>
      <c r="E20" s="459"/>
      <c r="G20" s="423"/>
    </row>
    <row r="21" spans="1:7" ht="13.5" thickBot="1">
      <c r="A21" s="25"/>
      <c r="B21" s="72" t="s">
        <v>61</v>
      </c>
      <c r="C21" s="462"/>
      <c r="E21" s="462"/>
      <c r="G21" s="423"/>
    </row>
    <row r="22" spans="1:7" ht="13.5" thickBot="1">
      <c r="A22" s="25"/>
      <c r="B22" s="72" t="s">
        <v>201</v>
      </c>
      <c r="C22" s="463"/>
      <c r="E22" s="459"/>
      <c r="G22" s="423"/>
    </row>
    <row r="23" spans="1:7" ht="13.5" thickBot="1">
      <c r="A23" s="25"/>
      <c r="B23" s="72" t="s">
        <v>202</v>
      </c>
      <c r="C23" s="459"/>
      <c r="E23" s="459"/>
      <c r="G23" s="423"/>
    </row>
    <row r="24" spans="1:7" ht="13.5" thickBot="1">
      <c r="A24" s="25"/>
      <c r="B24" s="72" t="s">
        <v>62</v>
      </c>
      <c r="C24" s="462"/>
      <c r="E24" s="462"/>
      <c r="G24" s="423"/>
    </row>
    <row r="25" spans="1:7" ht="13.5" thickBot="1">
      <c r="A25" s="25"/>
      <c r="B25" s="72" t="s">
        <v>203</v>
      </c>
      <c r="C25" s="462"/>
      <c r="E25" s="462"/>
      <c r="G25" s="423"/>
    </row>
    <row r="26" spans="1:7" ht="13.5" thickBot="1">
      <c r="A26" s="25"/>
      <c r="B26" s="72" t="s">
        <v>66</v>
      </c>
      <c r="C26" s="459"/>
      <c r="E26" s="462"/>
      <c r="G26" s="423"/>
    </row>
    <row r="27" spans="1:7" ht="13.5" thickBot="1">
      <c r="A27" s="25"/>
      <c r="B27" s="72" t="s">
        <v>67</v>
      </c>
      <c r="C27" s="459"/>
      <c r="E27" s="462"/>
      <c r="G27" s="423"/>
    </row>
    <row r="28" spans="1:7" ht="13.5" thickBot="1">
      <c r="A28" s="25"/>
      <c r="B28" s="72" t="s">
        <v>68</v>
      </c>
      <c r="C28" s="462"/>
      <c r="E28" s="459"/>
      <c r="G28" s="423"/>
    </row>
    <row r="29" spans="1:7" ht="13.5" thickBot="1">
      <c r="A29" s="25"/>
      <c r="B29" s="72" t="s">
        <v>69</v>
      </c>
      <c r="C29" s="459"/>
      <c r="E29" s="459"/>
      <c r="G29" s="423"/>
    </row>
    <row r="30" spans="1:7" ht="13.5" thickBot="1">
      <c r="A30" s="25"/>
      <c r="B30" s="92"/>
      <c r="C30" s="424"/>
      <c r="E30" s="424"/>
      <c r="G30" s="423"/>
    </row>
    <row r="31" spans="1:7">
      <c r="A31" s="38"/>
      <c r="B31" s="109" t="s">
        <v>196</v>
      </c>
      <c r="C31" s="446">
        <f>SUM(C6:C30)</f>
        <v>0</v>
      </c>
      <c r="E31" s="448">
        <f>SUM(E6:E30)</f>
        <v>0</v>
      </c>
      <c r="G31" s="423"/>
    </row>
    <row r="32" spans="1:7" ht="26.5" thickBot="1">
      <c r="A32" s="38"/>
      <c r="B32" s="110" t="s">
        <v>197</v>
      </c>
      <c r="C32" s="447"/>
      <c r="E32" s="447"/>
      <c r="G32" s="423"/>
    </row>
    <row r="33" spans="1:7" ht="13.5" thickBot="1">
      <c r="A33" s="38"/>
      <c r="B33" s="111" t="s">
        <v>198</v>
      </c>
      <c r="C33" s="539">
        <f>C31+C32</f>
        <v>0</v>
      </c>
      <c r="E33" s="540">
        <f>E31+E32</f>
        <v>0</v>
      </c>
      <c r="G33" s="449"/>
    </row>
  </sheetData>
  <sheetProtection sheet="1" objects="1" scenarios="1" formatCells="0" formatColumns="0" formatRows="0"/>
  <customSheetViews>
    <customSheetView guid="{5556DC96-D068-44A2-945F-92CF014D11AC}" fitToPage="1" state="hidden" topLeftCell="A4">
      <selection activeCell="C6" sqref="C6:C29"/>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40" priority="1" stopIfTrue="1" operator="notEqual">
      <formula>$K$6</formula>
    </cfRule>
  </conditionalFormatting>
  <hyperlinks>
    <hyperlink ref="B1" location="'new TOTALS rev &amp; exp categories'!A23" display="'new TOTALS rev &amp; exp categories'!A23" xr:uid="{00000000-0004-0000-1A00-000000000000}"/>
  </hyperlinks>
  <printOptions gridLines="1"/>
  <pageMargins left="0.5" right="0.5" top="0.5" bottom="0.5" header="0.25" footer="0.25"/>
  <pageSetup scale="78" orientation="portrait" r:id="rId2"/>
  <headerFooter alignWithMargins="0">
    <oddFooter>&amp;L&amp;8File: &amp;Z&amp;F
Sheet: &amp;A&amp;R&amp;8&amp;P of &amp;N</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Sheet24">
    <tabColor indexed="10"/>
    <pageSetUpPr fitToPage="1"/>
  </sheetPr>
  <dimension ref="A1:L33"/>
  <sheetViews>
    <sheetView topLeftCell="A5" workbookViewId="0">
      <selection activeCell="C6" sqref="C6:C29"/>
    </sheetView>
  </sheetViews>
  <sheetFormatPr defaultRowHeight="13"/>
  <cols>
    <col min="1" max="1" width="3.81640625" customWidth="1"/>
    <col min="2" max="2" width="23" customWidth="1"/>
    <col min="3" max="3" width="15.453125" customWidth="1"/>
    <col min="4" max="4" width="1.81640625" customWidth="1"/>
    <col min="5" max="5" width="15.453125" customWidth="1"/>
    <col min="6" max="6" width="1.54296875" customWidth="1"/>
    <col min="7" max="7" width="15.453125" customWidth="1"/>
    <col min="8" max="8" width="9.453125" bestFit="1" customWidth="1"/>
    <col min="10" max="10" width="11.81640625" customWidth="1"/>
    <col min="11" max="11" width="15.453125" customWidth="1"/>
  </cols>
  <sheetData>
    <row r="1" spans="1:12" ht="27.75" customHeight="1">
      <c r="A1" s="401">
        <f>'TOTALS rev &amp; exp categories'!A30</f>
        <v>0</v>
      </c>
      <c r="B1" s="433" t="str">
        <f>'TOTALS rev &amp; exp categories'!B30</f>
        <v>Subtotal Non-operating Revenue</v>
      </c>
      <c r="C1" s="457">
        <f>'TOTALS rev &amp; exp categories'!C30</f>
        <v>0</v>
      </c>
      <c r="D1" s="863" t="str">
        <f>'TOTALS rev &amp; exp categories'!D30</f>
        <v>Add Categories 17-19.</v>
      </c>
      <c r="E1" s="863"/>
      <c r="F1" s="863"/>
      <c r="G1" s="863"/>
      <c r="H1" s="863"/>
      <c r="I1" s="863"/>
      <c r="J1" s="863"/>
      <c r="K1" s="863"/>
      <c r="L1" s="379"/>
    </row>
    <row r="2" spans="1:12" ht="13.5" thickBot="1"/>
    <row r="3" spans="1:12" ht="21.5" thickBot="1">
      <c r="C3" s="419" t="s">
        <v>34</v>
      </c>
      <c r="E3" s="426" t="s">
        <v>35</v>
      </c>
      <c r="G3" s="428" t="s">
        <v>189</v>
      </c>
      <c r="I3" t="s">
        <v>199</v>
      </c>
      <c r="J3" s="398" t="s">
        <v>192</v>
      </c>
      <c r="K3" s="455">
        <f>C33</f>
        <v>0</v>
      </c>
    </row>
    <row r="4" spans="1:12" ht="21.5" thickBot="1">
      <c r="A4" s="25"/>
      <c r="B4" s="112" t="s">
        <v>191</v>
      </c>
      <c r="C4" s="422" t="str">
        <f>$B$1</f>
        <v>Subtotal Non-operating Revenue</v>
      </c>
      <c r="E4" s="389" t="str">
        <f>$B$1</f>
        <v>Subtotal Non-operating Revenue</v>
      </c>
      <c r="G4" s="397" t="str">
        <f>$B$1</f>
        <v>Subtotal Non-operating Revenue</v>
      </c>
      <c r="J4" s="436" t="s">
        <v>193</v>
      </c>
      <c r="K4" s="454">
        <f>E33</f>
        <v>0</v>
      </c>
    </row>
    <row r="5" spans="1:12" ht="13.5" thickBot="1">
      <c r="A5" s="25"/>
      <c r="B5" s="84"/>
      <c r="C5" s="420">
        <f>$A$1</f>
        <v>0</v>
      </c>
      <c r="E5" s="387">
        <f>$A$1</f>
        <v>0</v>
      </c>
      <c r="G5" s="392">
        <f>$A$1</f>
        <v>0</v>
      </c>
      <c r="J5" s="435" t="s">
        <v>194</v>
      </c>
      <c r="K5" s="452">
        <f>G33</f>
        <v>0</v>
      </c>
    </row>
    <row r="6" spans="1:12" ht="13.5" thickBot="1">
      <c r="A6" s="25"/>
      <c r="B6" s="72" t="s">
        <v>39</v>
      </c>
      <c r="C6" s="461">
        <f>SUM('rev mthd2 plant by sport:rev mthd2 state sppt by sport'!C6)</f>
        <v>0</v>
      </c>
      <c r="E6" s="458"/>
      <c r="G6" s="423"/>
      <c r="J6" t="s">
        <v>195</v>
      </c>
      <c r="K6" s="456">
        <f>SUM(K3:K5)</f>
        <v>0</v>
      </c>
    </row>
    <row r="7" spans="1:12" ht="13.5" thickBot="1">
      <c r="A7" s="38"/>
      <c r="B7" s="72" t="s">
        <v>41</v>
      </c>
      <c r="C7" s="461">
        <f>SUM('rev mthd2 plant by sport:rev mthd2 state sppt by sport'!C7)</f>
        <v>0</v>
      </c>
      <c r="E7" s="461">
        <f>SUM('rev mthd2 plant by sport:rev mthd2 state sppt by sport'!E7)</f>
        <v>0</v>
      </c>
      <c r="G7" s="423"/>
    </row>
    <row r="8" spans="1:12" ht="13.5" thickBot="1">
      <c r="A8" s="25"/>
      <c r="B8" s="72" t="s">
        <v>47</v>
      </c>
      <c r="C8" s="460">
        <f>SUM('rev mthd2 plant by sport:rev mthd2 state sppt by sport'!C8)</f>
        <v>0</v>
      </c>
      <c r="E8" s="460">
        <f>SUM('rev mthd2 plant by sport:rev mthd2 state sppt by sport'!E8)</f>
        <v>0</v>
      </c>
      <c r="G8" s="423"/>
    </row>
    <row r="9" spans="1:12" ht="13.5" thickBot="1">
      <c r="A9" s="25"/>
      <c r="B9" s="72" t="s">
        <v>48</v>
      </c>
      <c r="C9" s="458"/>
      <c r="E9" s="461">
        <f>SUM('rev mthd2 plant by sport:rev mthd2 state sppt by sport'!E9)</f>
        <v>0</v>
      </c>
      <c r="G9" s="423"/>
    </row>
    <row r="10" spans="1:12" ht="13.5" thickBot="1">
      <c r="A10" s="38"/>
      <c r="B10" s="72" t="s">
        <v>49</v>
      </c>
      <c r="C10" s="461">
        <f>SUM('rev mthd2 plant by sport:rev mthd2 state sppt by sport'!C10)</f>
        <v>0</v>
      </c>
      <c r="E10" s="458"/>
      <c r="G10" s="423"/>
    </row>
    <row r="11" spans="1:12" ht="13.5" thickBot="1">
      <c r="A11" s="25"/>
      <c r="B11" s="72" t="s">
        <v>50</v>
      </c>
      <c r="C11" s="461">
        <f>SUM('rev mthd2 plant by sport:rev mthd2 state sppt by sport'!C11)</f>
        <v>0</v>
      </c>
      <c r="E11" s="461">
        <f>SUM('rev mthd2 plant by sport:rev mthd2 state sppt by sport'!E11)</f>
        <v>0</v>
      </c>
      <c r="G11" s="423"/>
    </row>
    <row r="12" spans="1:12" ht="13.5" thickBot="1">
      <c r="A12" s="25"/>
      <c r="B12" s="72" t="s">
        <v>51</v>
      </c>
      <c r="C12" s="460">
        <f>SUM('rev mthd2 plant by sport:rev mthd2 state sppt by sport'!C12)</f>
        <v>0</v>
      </c>
      <c r="E12" s="460">
        <f>SUM('rev mthd2 plant by sport:rev mthd2 state sppt by sport'!E12)</f>
        <v>0</v>
      </c>
      <c r="G12" s="423"/>
    </row>
    <row r="13" spans="1:12" ht="13.5" thickBot="1">
      <c r="A13" s="25"/>
      <c r="B13" s="72" t="s">
        <v>52</v>
      </c>
      <c r="C13" s="460">
        <f>SUM('rev mthd2 plant by sport:rev mthd2 state sppt by sport'!C13)</f>
        <v>0</v>
      </c>
      <c r="E13" s="460">
        <f>SUM('rev mthd2 plant by sport:rev mthd2 state sppt by sport'!E13)</f>
        <v>0</v>
      </c>
      <c r="G13" s="423"/>
    </row>
    <row r="14" spans="1:12" ht="13.5" thickBot="1">
      <c r="A14" s="25"/>
      <c r="B14" s="72" t="s">
        <v>53</v>
      </c>
      <c r="C14" s="460">
        <f>SUM('rev mthd2 plant by sport:rev mthd2 state sppt by sport'!C14)</f>
        <v>0</v>
      </c>
      <c r="E14" s="460">
        <f>SUM('rev mthd2 plant by sport:rev mthd2 state sppt by sport'!E14)</f>
        <v>0</v>
      </c>
      <c r="G14" s="423"/>
    </row>
    <row r="15" spans="1:12" ht="13.5" thickBot="1">
      <c r="A15" s="25"/>
      <c r="B15" s="72" t="s">
        <v>54</v>
      </c>
      <c r="C15" s="460">
        <f>SUM('rev mthd2 plant by sport:rev mthd2 state sppt by sport'!C15)</f>
        <v>0</v>
      </c>
      <c r="E15" s="460">
        <f>SUM('rev mthd2 plant by sport:rev mthd2 state sppt by sport'!E15)</f>
        <v>0</v>
      </c>
      <c r="G15" s="423"/>
    </row>
    <row r="16" spans="1:12" ht="13.5" thickBot="1">
      <c r="A16" s="25"/>
      <c r="B16" s="72" t="s">
        <v>55</v>
      </c>
      <c r="C16" s="460">
        <f>SUM('rev mthd2 plant by sport:rev mthd2 state sppt by sport'!C16)</f>
        <v>0</v>
      </c>
      <c r="E16" s="461">
        <f>SUM('rev mthd2 plant by sport:rev mthd2 state sppt by sport'!E16)</f>
        <v>0</v>
      </c>
      <c r="G16" s="423"/>
    </row>
    <row r="17" spans="1:7" ht="13.5" thickBot="1">
      <c r="A17" s="25"/>
      <c r="B17" s="72" t="s">
        <v>58</v>
      </c>
      <c r="C17" s="460">
        <f>SUM('rev mthd2 plant by sport:rev mthd2 state sppt by sport'!C17)</f>
        <v>0</v>
      </c>
      <c r="E17" s="460">
        <f>SUM('rev mthd2 plant by sport:rev mthd2 state sppt by sport'!E17)</f>
        <v>0</v>
      </c>
      <c r="G17" s="423"/>
    </row>
    <row r="18" spans="1:7" ht="13.5" thickBot="1">
      <c r="A18" s="25"/>
      <c r="B18" s="72" t="s">
        <v>59</v>
      </c>
      <c r="C18" s="461">
        <f>SUM('rev mthd2 plant by sport:rev mthd2 state sppt by sport'!C18)</f>
        <v>0</v>
      </c>
      <c r="E18" s="461">
        <f>SUM('rev mthd2 plant by sport:rev mthd2 state sppt by sport'!E18)</f>
        <v>0</v>
      </c>
      <c r="G18" s="423"/>
    </row>
    <row r="19" spans="1:7" ht="13.5" thickBot="1">
      <c r="A19" s="25"/>
      <c r="B19" s="72" t="s">
        <v>60</v>
      </c>
      <c r="C19" s="458"/>
      <c r="E19" s="461">
        <f>SUM('rev mthd2 plant by sport:rev mthd2 state sppt by sport'!E19)</f>
        <v>0</v>
      </c>
      <c r="G19" s="423"/>
    </row>
    <row r="20" spans="1:7" ht="13.5" thickBot="1">
      <c r="A20" s="25"/>
      <c r="B20" s="72" t="s">
        <v>200</v>
      </c>
      <c r="C20" s="460">
        <f>SUM('rev mthd2 plant by sport:rev mthd2 state sppt by sport'!C20)</f>
        <v>0</v>
      </c>
      <c r="E20" s="460">
        <f>SUM('rev mthd2 plant by sport:rev mthd2 state sppt by sport'!E20)</f>
        <v>0</v>
      </c>
      <c r="G20" s="423"/>
    </row>
    <row r="21" spans="1:7" ht="13.5" thickBot="1">
      <c r="A21" s="25"/>
      <c r="B21" s="72" t="s">
        <v>61</v>
      </c>
      <c r="C21" s="461">
        <f>SUM('rev mthd2 plant by sport:rev mthd2 state sppt by sport'!C21)</f>
        <v>0</v>
      </c>
      <c r="E21" s="461">
        <f>SUM('rev mthd2 plant by sport:rev mthd2 state sppt by sport'!E21)</f>
        <v>0</v>
      </c>
      <c r="G21" s="423"/>
    </row>
    <row r="22" spans="1:7" ht="13.5" thickBot="1">
      <c r="A22" s="25"/>
      <c r="B22" s="72" t="s">
        <v>201</v>
      </c>
      <c r="C22" s="458"/>
      <c r="E22" s="460">
        <f>SUM('rev mthd2 plant by sport:rev mthd2 state sppt by sport'!E22)</f>
        <v>0</v>
      </c>
      <c r="G22" s="423"/>
    </row>
    <row r="23" spans="1:7" ht="13.5" thickBot="1">
      <c r="A23" s="25"/>
      <c r="B23" s="72" t="s">
        <v>202</v>
      </c>
      <c r="C23" s="460">
        <f>SUM('rev mthd2 plant by sport:rev mthd2 state sppt by sport'!C23)</f>
        <v>0</v>
      </c>
      <c r="E23" s="460">
        <f>SUM('rev mthd2 plant by sport:rev mthd2 state sppt by sport'!E23)</f>
        <v>0</v>
      </c>
      <c r="G23" s="423"/>
    </row>
    <row r="24" spans="1:7" ht="13.5" thickBot="1">
      <c r="A24" s="25"/>
      <c r="B24" s="72" t="s">
        <v>62</v>
      </c>
      <c r="C24" s="461">
        <f>SUM('rev mthd2 plant by sport:rev mthd2 state sppt by sport'!C24)</f>
        <v>0</v>
      </c>
      <c r="E24" s="461">
        <f>SUM('rev mthd2 plant by sport:rev mthd2 state sppt by sport'!E24)</f>
        <v>0</v>
      </c>
      <c r="G24" s="423"/>
    </row>
    <row r="25" spans="1:7" ht="13.5" thickBot="1">
      <c r="A25" s="25"/>
      <c r="B25" s="72" t="s">
        <v>203</v>
      </c>
      <c r="C25" s="461">
        <f>SUM('rev mthd2 plant by sport:rev mthd2 state sppt by sport'!C25)</f>
        <v>0</v>
      </c>
      <c r="E25" s="461">
        <f>SUM('rev mthd2 plant by sport:rev mthd2 state sppt by sport'!E25)</f>
        <v>0</v>
      </c>
      <c r="G25" s="423"/>
    </row>
    <row r="26" spans="1:7" ht="13.5" thickBot="1">
      <c r="A26" s="25"/>
      <c r="B26" s="72" t="s">
        <v>66</v>
      </c>
      <c r="C26" s="460">
        <f>SUM('rev mthd2 plant by sport:rev mthd2 state sppt by sport'!C26)</f>
        <v>0</v>
      </c>
      <c r="E26" s="461">
        <f>SUM('rev mthd2 plant by sport:rev mthd2 state sppt by sport'!E26)</f>
        <v>0</v>
      </c>
      <c r="G26" s="423"/>
    </row>
    <row r="27" spans="1:7" ht="13.5" thickBot="1">
      <c r="A27" s="25"/>
      <c r="B27" s="72" t="s">
        <v>67</v>
      </c>
      <c r="C27" s="460">
        <f>SUM('rev mthd2 plant by sport:rev mthd2 state sppt by sport'!C27)</f>
        <v>0</v>
      </c>
      <c r="E27" s="461">
        <f>SUM('rev mthd2 plant by sport:rev mthd2 state sppt by sport'!E27)</f>
        <v>0</v>
      </c>
      <c r="G27" s="423"/>
    </row>
    <row r="28" spans="1:7" ht="13.5" thickBot="1">
      <c r="A28" s="25"/>
      <c r="B28" s="72" t="s">
        <v>68</v>
      </c>
      <c r="C28" s="461">
        <f>SUM('rev mthd2 plant by sport:rev mthd2 state sppt by sport'!C28)</f>
        <v>0</v>
      </c>
      <c r="E28" s="460">
        <f>SUM('rev mthd2 plant by sport:rev mthd2 state sppt by sport'!E28)</f>
        <v>0</v>
      </c>
      <c r="G28" s="423"/>
    </row>
    <row r="29" spans="1:7" ht="13.5" thickBot="1">
      <c r="A29" s="25"/>
      <c r="B29" s="72" t="s">
        <v>69</v>
      </c>
      <c r="C29" s="460">
        <f>SUM('rev mthd2 plant by sport:rev mthd2 state sppt by sport'!C29)</f>
        <v>0</v>
      </c>
      <c r="E29" s="460">
        <f>SUM('rev mthd2 plant by sport:rev mthd2 state sppt by sport'!E29)</f>
        <v>0</v>
      </c>
      <c r="G29" s="423"/>
    </row>
    <row r="30" spans="1:7" ht="13.5" thickBot="1">
      <c r="A30" s="25"/>
      <c r="B30" s="92"/>
      <c r="C30" s="437"/>
      <c r="E30" s="437"/>
      <c r="G30" s="423"/>
    </row>
    <row r="31" spans="1:7">
      <c r="A31" s="38"/>
      <c r="B31" s="109" t="s">
        <v>196</v>
      </c>
      <c r="C31" s="446">
        <f>SUM(C6:C30)</f>
        <v>0</v>
      </c>
      <c r="E31" s="446">
        <f>SUM(E6:E30)</f>
        <v>0</v>
      </c>
      <c r="G31" s="423"/>
    </row>
    <row r="32" spans="1:7" ht="26.5" thickBot="1">
      <c r="A32" s="38"/>
      <c r="B32" s="110" t="s">
        <v>197</v>
      </c>
      <c r="C32" s="453">
        <f>SUM('rev mthd2 plant by sport:rev mthd2 state sppt by sport'!C32)</f>
        <v>0</v>
      </c>
      <c r="E32" s="453">
        <f>SUM('rev mthd2 plant by sport:rev mthd2 state sppt by sport'!E32)</f>
        <v>0</v>
      </c>
      <c r="G32" s="423"/>
    </row>
    <row r="33" spans="1:7" ht="13.5" thickBot="1">
      <c r="A33" s="38"/>
      <c r="B33" s="111" t="s">
        <v>198</v>
      </c>
      <c r="C33" s="455">
        <f>C31+C32</f>
        <v>0</v>
      </c>
      <c r="E33" s="454">
        <f>E31+E32</f>
        <v>0</v>
      </c>
      <c r="G33" s="452">
        <f>SUM('rev mthd2 plant by sport:rev mthd2 state sppt by sport'!G33)</f>
        <v>0</v>
      </c>
    </row>
  </sheetData>
  <sheetProtection sheet="1" objects="1" scenarios="1" formatCells="0" formatColumns="0" formatRows="0"/>
  <customSheetViews>
    <customSheetView guid="{5556DC96-D068-44A2-945F-92CF014D11AC}" fitToPage="1" state="hidden" topLeftCell="A5">
      <selection activeCell="C6" sqref="C6:C29"/>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39" priority="1" stopIfTrue="1" operator="notEqual">
      <formula>$K$6</formula>
    </cfRule>
  </conditionalFormatting>
  <hyperlinks>
    <hyperlink ref="B1" location="'new TOTALS rev &amp; exp categories'!A24" display="'new TOTALS rev &amp; exp categories'!A24" xr:uid="{00000000-0004-0000-1B00-000000000000}"/>
  </hyperlinks>
  <printOptions gridLines="1"/>
  <pageMargins left="0.5" right="0.5" top="0.5" bottom="0.5" header="0.25" footer="0.25"/>
  <pageSetup scale="78" orientation="portrait" r:id="rId2"/>
  <headerFooter alignWithMargins="0">
    <oddFooter>&amp;L&amp;8File: &amp;Z&amp;F
Sheet: &amp;A&amp;R&amp;8&amp;P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M59"/>
  <sheetViews>
    <sheetView tabSelected="1" workbookViewId="0">
      <selection activeCell="AE25" sqref="AE25"/>
    </sheetView>
  </sheetViews>
  <sheetFormatPr defaultColWidth="8.7265625" defaultRowHeight="14.5"/>
  <cols>
    <col min="1" max="1" width="3.81640625" style="550" customWidth="1"/>
    <col min="2" max="2" width="25.1796875" style="550" customWidth="1"/>
    <col min="3" max="3" width="10.81640625" style="550" customWidth="1"/>
    <col min="4" max="4" width="1.54296875" style="550" customWidth="1"/>
    <col min="5" max="5" width="14" style="550" customWidth="1"/>
    <col min="6" max="6" width="1.54296875" style="550" customWidth="1"/>
    <col min="7" max="11" width="10.81640625" style="550" customWidth="1"/>
    <col min="12" max="16384" width="8.7265625" style="550"/>
  </cols>
  <sheetData>
    <row r="1" spans="1:13" ht="20" customHeight="1">
      <c r="B1" s="551" t="s">
        <v>3</v>
      </c>
      <c r="C1" s="569"/>
      <c r="D1" s="569"/>
      <c r="E1" s="855"/>
      <c r="F1" s="855"/>
      <c r="G1" s="855"/>
      <c r="H1" s="855"/>
      <c r="I1" s="855"/>
      <c r="J1" s="855"/>
    </row>
    <row r="2" spans="1:13" ht="18" customHeight="1"/>
    <row r="3" spans="1:13" s="570" customFormat="1">
      <c r="B3" s="571" t="s">
        <v>4</v>
      </c>
      <c r="C3" s="571"/>
      <c r="D3" s="571"/>
      <c r="E3" s="557" t="s">
        <v>5</v>
      </c>
      <c r="F3" s="557"/>
      <c r="G3" s="572" t="s">
        <v>723</v>
      </c>
      <c r="H3" s="557" t="s">
        <v>6</v>
      </c>
      <c r="I3" s="573"/>
      <c r="J3" s="570" t="s">
        <v>8</v>
      </c>
      <c r="K3" s="557" t="s">
        <v>7</v>
      </c>
      <c r="L3" s="573"/>
      <c r="M3" s="570" t="s">
        <v>724</v>
      </c>
    </row>
    <row r="4" spans="1:13" ht="18" customHeight="1">
      <c r="A4" s="557"/>
    </row>
    <row r="5" spans="1:13">
      <c r="B5" s="574" t="s">
        <v>9</v>
      </c>
    </row>
    <row r="6" spans="1:13">
      <c r="C6" s="557" t="s">
        <v>10</v>
      </c>
      <c r="D6" s="557"/>
      <c r="E6" s="855"/>
      <c r="F6" s="855"/>
      <c r="G6" s="855"/>
      <c r="H6" s="855"/>
      <c r="I6" s="855"/>
      <c r="J6" s="572"/>
    </row>
    <row r="7" spans="1:13">
      <c r="C7" s="557" t="s">
        <v>11</v>
      </c>
      <c r="D7" s="557"/>
      <c r="E7" s="858"/>
      <c r="F7" s="858"/>
      <c r="G7" s="858"/>
      <c r="H7" s="858"/>
      <c r="I7" s="858"/>
      <c r="J7" s="572"/>
    </row>
    <row r="8" spans="1:13">
      <c r="C8" s="557" t="s">
        <v>12</v>
      </c>
      <c r="D8" s="557"/>
      <c r="E8" s="856"/>
      <c r="F8" s="856"/>
      <c r="G8" s="856"/>
      <c r="H8" s="572"/>
      <c r="I8" s="570"/>
      <c r="J8" s="570"/>
    </row>
    <row r="9" spans="1:13">
      <c r="B9" s="853" t="s">
        <v>13</v>
      </c>
      <c r="C9" s="853"/>
      <c r="D9" s="557"/>
      <c r="E9" s="855"/>
      <c r="F9" s="855"/>
      <c r="G9" s="855"/>
      <c r="H9" s="855"/>
      <c r="I9" s="855"/>
      <c r="J9" s="839"/>
    </row>
    <row r="10" spans="1:13">
      <c r="B10" s="853" t="s">
        <v>14</v>
      </c>
      <c r="C10" s="853"/>
      <c r="D10" s="557"/>
      <c r="E10" s="851"/>
      <c r="F10" s="851"/>
      <c r="G10" s="851"/>
      <c r="H10" s="851"/>
      <c r="I10" s="851"/>
      <c r="J10" s="839"/>
    </row>
    <row r="11" spans="1:13">
      <c r="B11" s="853" t="s">
        <v>15</v>
      </c>
      <c r="C11" s="853"/>
      <c r="D11" s="557"/>
      <c r="E11" s="851"/>
      <c r="F11" s="851"/>
      <c r="G11" s="851"/>
      <c r="H11" s="851"/>
      <c r="I11" s="851"/>
      <c r="J11" s="839"/>
    </row>
    <row r="12" spans="1:13">
      <c r="B12" s="853" t="s">
        <v>16</v>
      </c>
      <c r="C12" s="853"/>
      <c r="D12" s="557"/>
      <c r="E12" s="851"/>
      <c r="F12" s="851"/>
      <c r="G12" s="851"/>
      <c r="H12" s="851"/>
      <c r="I12" s="851"/>
      <c r="J12" s="839"/>
    </row>
    <row r="13" spans="1:13">
      <c r="B13" s="853" t="s">
        <v>17</v>
      </c>
      <c r="C13" s="853"/>
      <c r="D13" s="557"/>
      <c r="E13" s="851"/>
      <c r="F13" s="851"/>
      <c r="G13" s="851"/>
      <c r="H13" s="851"/>
      <c r="I13" s="851"/>
      <c r="J13" s="839"/>
    </row>
    <row r="14" spans="1:13" ht="27.65" customHeight="1">
      <c r="B14" s="850" t="s">
        <v>18</v>
      </c>
      <c r="C14" s="850"/>
      <c r="D14" s="557"/>
      <c r="E14" s="851"/>
      <c r="F14" s="851"/>
      <c r="G14" s="851"/>
      <c r="H14" s="851"/>
      <c r="I14" s="851"/>
      <c r="J14" s="839"/>
    </row>
    <row r="15" spans="1:13" ht="12.75" customHeight="1">
      <c r="B15" s="853" t="s">
        <v>19</v>
      </c>
      <c r="C15" s="853"/>
      <c r="D15" s="557"/>
      <c r="E15" s="851"/>
      <c r="F15" s="851"/>
      <c r="G15" s="851"/>
      <c r="H15" s="851"/>
      <c r="I15" s="851"/>
    </row>
    <row r="16" spans="1:13" ht="17.149999999999999" customHeight="1">
      <c r="B16" s="557"/>
      <c r="C16" s="557"/>
      <c r="D16" s="557"/>
      <c r="E16" s="575"/>
      <c r="F16" s="575"/>
      <c r="G16" s="575"/>
      <c r="H16" s="575"/>
      <c r="I16" s="575"/>
    </row>
    <row r="17" spans="1:10">
      <c r="B17" s="574" t="s">
        <v>20</v>
      </c>
      <c r="C17" s="852" t="s">
        <v>21</v>
      </c>
      <c r="D17" s="852"/>
      <c r="E17" s="852"/>
      <c r="F17" s="852"/>
      <c r="G17" s="852"/>
      <c r="H17" s="852"/>
      <c r="I17" s="852"/>
      <c r="J17" s="852"/>
    </row>
    <row r="18" spans="1:10">
      <c r="B18" s="557" t="s">
        <v>22</v>
      </c>
      <c r="C18" s="756" t="s">
        <v>23</v>
      </c>
      <c r="D18" s="756"/>
      <c r="E18" s="576"/>
      <c r="F18" s="577"/>
      <c r="G18" s="857" t="s">
        <v>24</v>
      </c>
      <c r="H18" s="853"/>
      <c r="I18" s="576"/>
      <c r="J18" s="577"/>
    </row>
    <row r="19" spans="1:10">
      <c r="B19" s="557"/>
      <c r="C19" s="756" t="s">
        <v>25</v>
      </c>
      <c r="D19" s="756"/>
      <c r="E19" s="576"/>
      <c r="F19" s="577"/>
      <c r="G19" s="857" t="s">
        <v>26</v>
      </c>
      <c r="H19" s="853"/>
      <c r="I19" s="578"/>
      <c r="J19" s="577"/>
    </row>
    <row r="20" spans="1:10">
      <c r="B20" s="557"/>
      <c r="C20" s="756" t="s">
        <v>27</v>
      </c>
      <c r="D20" s="756"/>
      <c r="E20" s="576"/>
      <c r="F20" s="577"/>
      <c r="G20" s="857" t="s">
        <v>28</v>
      </c>
      <c r="H20" s="853"/>
      <c r="I20" s="578"/>
      <c r="J20" s="577"/>
    </row>
    <row r="21" spans="1:10">
      <c r="C21" s="557" t="s">
        <v>29</v>
      </c>
      <c r="D21" s="557"/>
      <c r="E21" s="579"/>
      <c r="F21" s="580"/>
      <c r="G21" s="857" t="s">
        <v>30</v>
      </c>
      <c r="H21" s="853"/>
      <c r="I21" s="578"/>
    </row>
    <row r="22" spans="1:10">
      <c r="C22" s="557"/>
      <c r="D22" s="557"/>
      <c r="E22" s="580"/>
      <c r="F22" s="580"/>
      <c r="G22" s="756"/>
      <c r="H22" s="557"/>
      <c r="I22" s="577"/>
    </row>
    <row r="23" spans="1:10">
      <c r="B23" s="557" t="s">
        <v>31</v>
      </c>
      <c r="C23" s="572" t="str">
        <f>G3</f>
        <v>2022-23</v>
      </c>
      <c r="D23" s="572"/>
      <c r="E23" s="851"/>
      <c r="F23" s="851"/>
      <c r="G23" s="851"/>
      <c r="H23" s="851"/>
      <c r="I23" s="851"/>
    </row>
    <row r="24" spans="1:10">
      <c r="C24" s="557"/>
      <c r="D24" s="557"/>
      <c r="E24" s="580"/>
      <c r="F24" s="580"/>
      <c r="G24" s="756"/>
      <c r="H24" s="557"/>
      <c r="I24" s="577"/>
    </row>
    <row r="25" spans="1:10" ht="50.25" customHeight="1">
      <c r="B25" s="854" t="s">
        <v>32</v>
      </c>
      <c r="C25" s="854"/>
      <c r="D25" s="854"/>
      <c r="E25" s="854"/>
      <c r="F25" s="854"/>
      <c r="G25" s="854"/>
    </row>
    <row r="26" spans="1:10" ht="15" thickBot="1"/>
    <row r="27" spans="1:10" ht="29.5" thickBot="1">
      <c r="B27" s="675" t="s">
        <v>33</v>
      </c>
      <c r="C27" s="675" t="s">
        <v>34</v>
      </c>
      <c r="D27" s="581"/>
      <c r="E27" s="675" t="s">
        <v>35</v>
      </c>
      <c r="F27" s="581"/>
      <c r="G27" s="675" t="s">
        <v>36</v>
      </c>
    </row>
    <row r="28" spans="1:10" ht="15" thickBot="1">
      <c r="A28" s="557" t="s">
        <v>37</v>
      </c>
      <c r="B28" s="842" t="s">
        <v>38</v>
      </c>
      <c r="C28" s="675"/>
      <c r="D28" s="581"/>
      <c r="E28" s="675"/>
      <c r="F28" s="581"/>
      <c r="G28" s="763"/>
    </row>
    <row r="29" spans="1:10" ht="15" thickBot="1">
      <c r="B29" s="582" t="s">
        <v>39</v>
      </c>
      <c r="C29" s="583"/>
      <c r="D29" s="584"/>
      <c r="E29" s="765"/>
      <c r="F29" s="585"/>
      <c r="G29" s="840"/>
      <c r="I29" s="551" t="s">
        <v>40</v>
      </c>
    </row>
    <row r="30" spans="1:10" ht="15" thickBot="1">
      <c r="B30" s="582" t="s">
        <v>41</v>
      </c>
      <c r="C30" s="583"/>
      <c r="D30" s="584"/>
      <c r="E30" s="583"/>
      <c r="F30" s="584"/>
      <c r="G30" s="840"/>
      <c r="I30" s="550" t="s">
        <v>42</v>
      </c>
    </row>
    <row r="31" spans="1:10" ht="15" thickBot="1">
      <c r="B31" s="582" t="s">
        <v>43</v>
      </c>
      <c r="C31" s="765"/>
      <c r="D31" s="585"/>
      <c r="E31" s="583"/>
      <c r="F31" s="584"/>
      <c r="G31" s="840"/>
      <c r="I31" s="550" t="s">
        <v>44</v>
      </c>
    </row>
    <row r="32" spans="1:10" ht="15" thickBot="1">
      <c r="B32" s="582" t="s">
        <v>45</v>
      </c>
      <c r="C32" s="583"/>
      <c r="D32" s="584"/>
      <c r="E32" s="583"/>
      <c r="F32" s="584"/>
      <c r="G32" s="583"/>
    </row>
    <row r="33" spans="1:7" ht="15" thickBot="1">
      <c r="A33" s="557" t="s">
        <v>37</v>
      </c>
      <c r="B33" s="582" t="s">
        <v>46</v>
      </c>
      <c r="C33" s="765"/>
      <c r="D33" s="585"/>
      <c r="E33" s="583"/>
      <c r="F33" s="584"/>
      <c r="G33" s="840"/>
    </row>
    <row r="34" spans="1:7" ht="15" thickBot="1">
      <c r="A34" s="557"/>
      <c r="B34" s="582" t="s">
        <v>47</v>
      </c>
      <c r="C34" s="583"/>
      <c r="D34" s="584"/>
      <c r="E34" s="583"/>
      <c r="F34" s="584"/>
      <c r="G34" s="583"/>
    </row>
    <row r="35" spans="1:7" ht="15" thickBot="1">
      <c r="A35" s="557"/>
      <c r="B35" s="582" t="s">
        <v>48</v>
      </c>
      <c r="C35" s="765"/>
      <c r="D35" s="585"/>
      <c r="E35" s="583"/>
      <c r="F35" s="584"/>
      <c r="G35" s="840"/>
    </row>
    <row r="36" spans="1:7" ht="15" thickBot="1">
      <c r="A36" s="557"/>
      <c r="B36" s="582" t="s">
        <v>49</v>
      </c>
      <c r="C36" s="583"/>
      <c r="D36" s="584"/>
      <c r="E36" s="765"/>
      <c r="F36" s="585"/>
      <c r="G36" s="840"/>
    </row>
    <row r="37" spans="1:7" ht="15" thickBot="1">
      <c r="A37" s="557"/>
      <c r="B37" s="582" t="s">
        <v>50</v>
      </c>
      <c r="C37" s="583"/>
      <c r="D37" s="584"/>
      <c r="E37" s="583"/>
      <c r="F37" s="584"/>
      <c r="G37" s="583"/>
    </row>
    <row r="38" spans="1:7" ht="15" thickBot="1">
      <c r="A38" s="557"/>
      <c r="B38" s="582" t="s">
        <v>51</v>
      </c>
      <c r="C38" s="583"/>
      <c r="D38" s="584"/>
      <c r="E38" s="583"/>
      <c r="F38" s="584"/>
      <c r="G38" s="583"/>
    </row>
    <row r="39" spans="1:7" ht="15" thickBot="1">
      <c r="A39" s="557"/>
      <c r="B39" s="582" t="s">
        <v>52</v>
      </c>
      <c r="C39" s="583"/>
      <c r="D39" s="584"/>
      <c r="E39" s="583"/>
      <c r="F39" s="584"/>
      <c r="G39" s="840"/>
    </row>
    <row r="40" spans="1:7" ht="15" thickBot="1">
      <c r="A40" s="557"/>
      <c r="B40" s="582" t="s">
        <v>53</v>
      </c>
      <c r="C40" s="583"/>
      <c r="D40" s="584"/>
      <c r="E40" s="583"/>
      <c r="F40" s="584"/>
      <c r="G40" s="840"/>
    </row>
    <row r="41" spans="1:7" ht="15" thickBot="1">
      <c r="A41" s="557"/>
      <c r="B41" s="582" t="s">
        <v>54</v>
      </c>
      <c r="C41" s="583"/>
      <c r="D41" s="584"/>
      <c r="E41" s="583"/>
      <c r="F41" s="584"/>
      <c r="G41" s="583"/>
    </row>
    <row r="42" spans="1:7" ht="15" thickBot="1">
      <c r="A42" s="557"/>
      <c r="B42" s="582" t="s">
        <v>55</v>
      </c>
      <c r="C42" s="765"/>
      <c r="D42" s="585"/>
      <c r="E42" s="583"/>
      <c r="F42" s="584"/>
      <c r="G42" s="840"/>
    </row>
    <row r="43" spans="1:7" ht="15" thickBot="1">
      <c r="A43" s="557" t="s">
        <v>37</v>
      </c>
      <c r="B43" s="582" t="s">
        <v>56</v>
      </c>
      <c r="C43" s="765"/>
      <c r="D43" s="585"/>
      <c r="E43" s="583"/>
      <c r="F43" s="584"/>
      <c r="G43" s="840"/>
    </row>
    <row r="44" spans="1:7" ht="15" thickBot="1">
      <c r="A44" s="557"/>
      <c r="B44" s="582" t="s">
        <v>57</v>
      </c>
      <c r="C44" s="765"/>
      <c r="D44" s="585"/>
      <c r="E44" s="583"/>
      <c r="F44" s="584"/>
      <c r="G44" s="841"/>
    </row>
    <row r="45" spans="1:7" ht="15" thickBot="1">
      <c r="A45" s="557"/>
      <c r="B45" s="582" t="s">
        <v>58</v>
      </c>
      <c r="C45" s="583"/>
      <c r="D45" s="584"/>
      <c r="E45" s="583"/>
      <c r="F45" s="584"/>
      <c r="G45" s="583"/>
    </row>
    <row r="46" spans="1:7" ht="15" thickBot="1">
      <c r="A46" s="557"/>
      <c r="B46" s="582" t="s">
        <v>59</v>
      </c>
      <c r="C46" s="583"/>
      <c r="D46" s="584"/>
      <c r="E46" s="583"/>
      <c r="F46" s="584"/>
      <c r="G46" s="840"/>
    </row>
    <row r="47" spans="1:7" ht="15" thickBot="1">
      <c r="A47" s="557"/>
      <c r="B47" s="582" t="s">
        <v>60</v>
      </c>
      <c r="C47" s="765"/>
      <c r="D47" s="585"/>
      <c r="E47" s="583"/>
      <c r="F47" s="584"/>
      <c r="G47" s="840"/>
    </row>
    <row r="48" spans="1:7" ht="15" thickBot="1">
      <c r="A48" s="557"/>
      <c r="B48" s="582" t="s">
        <v>61</v>
      </c>
      <c r="C48" s="583"/>
      <c r="D48" s="584"/>
      <c r="E48" s="583"/>
      <c r="F48" s="584"/>
      <c r="G48" s="583"/>
    </row>
    <row r="49" spans="1:7" ht="15" thickBot="1">
      <c r="A49" s="557"/>
      <c r="B49" s="582" t="s">
        <v>62</v>
      </c>
      <c r="C49" s="583"/>
      <c r="D49" s="584"/>
      <c r="E49" s="583"/>
      <c r="F49" s="584"/>
      <c r="G49" s="583"/>
    </row>
    <row r="50" spans="1:7" ht="15" thickBot="1">
      <c r="A50" s="557"/>
      <c r="B50" s="582" t="s">
        <v>63</v>
      </c>
      <c r="C50" s="583"/>
      <c r="D50" s="584"/>
      <c r="E50" s="583"/>
      <c r="F50" s="584"/>
      <c r="G50" s="840"/>
    </row>
    <row r="51" spans="1:7" ht="15" thickBot="1">
      <c r="A51" s="557"/>
      <c r="B51" s="582" t="s">
        <v>64</v>
      </c>
      <c r="C51" s="583"/>
      <c r="D51" s="584"/>
      <c r="E51" s="583"/>
      <c r="F51" s="584"/>
      <c r="G51" s="840"/>
    </row>
    <row r="52" spans="1:7" ht="15" thickBot="1">
      <c r="A52" s="557" t="s">
        <v>37</v>
      </c>
      <c r="B52" s="582" t="s">
        <v>65</v>
      </c>
      <c r="C52" s="765"/>
      <c r="D52" s="585"/>
      <c r="E52" s="583"/>
      <c r="F52" s="584"/>
      <c r="G52" s="840"/>
    </row>
    <row r="53" spans="1:7" ht="15" thickBot="1">
      <c r="A53" s="557"/>
      <c r="B53" s="582" t="s">
        <v>66</v>
      </c>
      <c r="C53" s="583"/>
      <c r="D53" s="584"/>
      <c r="E53" s="583"/>
      <c r="F53" s="584"/>
      <c r="G53" s="840"/>
    </row>
    <row r="54" spans="1:7" ht="15" thickBot="1">
      <c r="A54" s="557"/>
      <c r="B54" s="582" t="s">
        <v>67</v>
      </c>
      <c r="C54" s="583"/>
      <c r="D54" s="584"/>
      <c r="E54" s="583"/>
      <c r="F54" s="584"/>
      <c r="G54" s="840"/>
    </row>
    <row r="55" spans="1:7" ht="15" thickBot="1">
      <c r="A55" s="557" t="s">
        <v>37</v>
      </c>
      <c r="B55" s="582" t="s">
        <v>68</v>
      </c>
      <c r="C55" s="583"/>
      <c r="D55" s="584"/>
      <c r="E55" s="765"/>
      <c r="F55" s="585"/>
      <c r="G55" s="583"/>
    </row>
    <row r="56" spans="1:7" ht="15" thickBot="1">
      <c r="A56" s="557"/>
      <c r="B56" s="582" t="s">
        <v>69</v>
      </c>
      <c r="C56" s="583"/>
      <c r="D56" s="584"/>
      <c r="E56" s="583"/>
      <c r="F56" s="584"/>
      <c r="G56" s="583"/>
    </row>
    <row r="57" spans="1:7">
      <c r="A57" s="557"/>
    </row>
    <row r="58" spans="1:7">
      <c r="A58" s="557" t="s">
        <v>37</v>
      </c>
      <c r="B58" s="586" t="s">
        <v>70</v>
      </c>
    </row>
    <row r="59" spans="1:7">
      <c r="A59" s="557"/>
    </row>
  </sheetData>
  <sheetProtection formatCells="0" formatColumns="0" formatRows="0"/>
  <customSheetViews>
    <customSheetView guid="{5556DC96-D068-44A2-945F-92CF014D11AC}" fitToPage="1">
      <selection activeCell="E26" sqref="E26"/>
      <pageMargins left="0" right="0" top="0" bottom="0" header="0" footer="0"/>
      <pageSetup scale="51" orientation="portrait" r:id="rId1"/>
      <headerFooter alignWithMargins="0">
        <oddFooter>&amp;L&amp;8File: &amp;Z&amp;F
Sheet: &amp;A&amp;R&amp;8&amp;P of &amp;N</oddFooter>
      </headerFooter>
    </customSheetView>
  </customSheetViews>
  <mergeCells count="25">
    <mergeCell ref="B25:G25"/>
    <mergeCell ref="E1:J1"/>
    <mergeCell ref="E6:I6"/>
    <mergeCell ref="E8:G8"/>
    <mergeCell ref="B9:C9"/>
    <mergeCell ref="E9:I9"/>
    <mergeCell ref="G18:H18"/>
    <mergeCell ref="E7:I7"/>
    <mergeCell ref="G21:H21"/>
    <mergeCell ref="G19:H19"/>
    <mergeCell ref="G20:H20"/>
    <mergeCell ref="B10:C10"/>
    <mergeCell ref="E10:I10"/>
    <mergeCell ref="B12:C12"/>
    <mergeCell ref="B15:C15"/>
    <mergeCell ref="E15:I15"/>
    <mergeCell ref="B14:C14"/>
    <mergeCell ref="E14:I14"/>
    <mergeCell ref="E23:I23"/>
    <mergeCell ref="C17:J17"/>
    <mergeCell ref="B11:C11"/>
    <mergeCell ref="E11:I11"/>
    <mergeCell ref="B13:C13"/>
    <mergeCell ref="E13:I13"/>
    <mergeCell ref="E12:I12"/>
  </mergeCells>
  <phoneticPr fontId="20" type="noConversion"/>
  <pageMargins left="0.75" right="0.75" top="1" bottom="1" header="0.5" footer="0.5"/>
  <pageSetup scale="51" orientation="portrait" r:id="rId2"/>
  <headerFooter alignWithMargins="0">
    <oddFooter>&amp;L&amp;8File: &amp;Z&amp;F
Sheet: &amp;A&amp;R&amp;8&amp;P of &amp;N</oddFooter>
  </headerFooter>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codeName="Sheet25">
    <tabColor indexed="50"/>
    <pageSetUpPr fitToPage="1"/>
  </sheetPr>
  <dimension ref="A1:M50"/>
  <sheetViews>
    <sheetView workbookViewId="0">
      <selection activeCell="B7" sqref="B7"/>
    </sheetView>
  </sheetViews>
  <sheetFormatPr defaultColWidth="8.7265625" defaultRowHeight="14.5"/>
  <cols>
    <col min="1" max="1" width="4" style="550" bestFit="1" customWidth="1"/>
    <col min="2" max="2" width="23" style="550" customWidth="1"/>
    <col min="3" max="3" width="12.453125" style="550" customWidth="1"/>
    <col min="4" max="4" width="11.1796875" style="550" customWidth="1"/>
    <col min="5" max="5" width="9.453125" style="550" bestFit="1" customWidth="1"/>
    <col min="6" max="6" width="2.1796875" style="550" customWidth="1"/>
    <col min="7" max="7" width="12.453125" style="550" customWidth="1"/>
    <col min="8" max="8" width="11.1796875" style="550" customWidth="1"/>
    <col min="9" max="9" width="9.453125" style="550" bestFit="1" customWidth="1"/>
    <col min="10" max="10" width="2.1796875" style="550" customWidth="1"/>
    <col min="11" max="11" width="12.1796875" style="550" customWidth="1"/>
    <col min="12" max="12" width="11.1796875" style="550" customWidth="1"/>
    <col min="13" max="16384" width="8.7265625" style="550"/>
  </cols>
  <sheetData>
    <row r="1" spans="1:13" s="679" customFormat="1" ht="347.15" customHeight="1">
      <c r="A1" s="687">
        <f>'TOTALS rev &amp; exp categories'!A34</f>
        <v>20</v>
      </c>
      <c r="B1" s="778" t="str">
        <f>'TOTALS rev &amp; exp categories'!B34</f>
        <v>Athletic Student Aid.</v>
      </c>
      <c r="C1" s="779">
        <f>'TOTALS rev &amp; exp categories'!C34</f>
        <v>0</v>
      </c>
      <c r="D1" s="868" t="str">
        <f>'TOTALS rev &amp; exp categories'!D34</f>
        <v>Input the total dollar amount of athletic student-aid for the reporting year including: 
• Summer school.
• Tuition discounts and waivers (unless it is a discount or waiver available to the general student body).
• Aid given to student-athletes who are inactive (medical reasons) or no longer eligible (exhausted eligibility).
• Other expenses related to attendance (e.g. stipend).
Note: Division I Grants-in-aid equivalencies are calculated by using the revenue distribution equivalencies by sport and in aggregate. (Athletic grant amount divided by the full grant amount).
Other expenses related to attendance (also known as cost of attendance) should not be included in the grants-in-aid revenue distribution equivalencies. Only tuition, fees, room, board and course related books are countable for grants-in-aid revenue distribution per Bylaw 20.02.10.
Athletics aid awarded to non-athletes (student managers, graduate assistants, trainers) should be reported as Expenses Not Related to Specific Teams. It is permissible to report only dollars in the Expenses Not Related to Specific Teams row as long as you have reported non- zero entries for Equivalencies, Number of Students, and Dollars (all 3 required for at least one sport).
Note: Pell grants are provided by the government, not the institution or athletics department, and therefore should be excluded from reporting in this category.
Note: This information can be managed within the NCAA's compliance assistance software. The equivalencies entered into compliance assistance will automatically populate to the athletic student aid section within the NCAA Financial Reporting System when the CA import feature is selected.</v>
      </c>
      <c r="E1" s="869"/>
      <c r="F1" s="869"/>
      <c r="G1" s="869"/>
      <c r="H1" s="869"/>
      <c r="I1" s="869"/>
      <c r="J1" s="869"/>
      <c r="K1" s="869"/>
      <c r="L1" s="869"/>
      <c r="M1" s="870"/>
    </row>
    <row r="2" spans="1:13" ht="15" thickBot="1"/>
    <row r="3" spans="1:13" ht="13.5" customHeight="1" thickBot="1">
      <c r="C3" s="871" t="s">
        <v>204</v>
      </c>
      <c r="D3" s="872"/>
      <c r="E3" s="873"/>
      <c r="G3" s="780"/>
      <c r="H3" s="759" t="s">
        <v>205</v>
      </c>
      <c r="I3" s="781"/>
      <c r="K3" s="865" t="s">
        <v>189</v>
      </c>
      <c r="L3" s="866"/>
      <c r="M3" s="867"/>
    </row>
    <row r="4" spans="1:13" ht="15" thickBot="1">
      <c r="C4" s="871" t="s">
        <v>206</v>
      </c>
      <c r="D4" s="872"/>
      <c r="E4" s="873"/>
      <c r="G4" s="871" t="s">
        <v>206</v>
      </c>
      <c r="H4" s="872"/>
      <c r="I4" s="873"/>
      <c r="K4" s="782" t="s">
        <v>206</v>
      </c>
      <c r="L4" s="783"/>
      <c r="M4" s="783"/>
    </row>
    <row r="5" spans="1:13" ht="58">
      <c r="B5" s="643" t="s">
        <v>33</v>
      </c>
      <c r="C5" s="644" t="str">
        <f>"Equivalencies Awarded in   " &amp;('School Information'!$G$3)</f>
        <v>Equivalencies Awarded in   2022-23</v>
      </c>
      <c r="D5" s="646" t="s">
        <v>207</v>
      </c>
      <c r="E5" s="784" t="s">
        <v>208</v>
      </c>
      <c r="G5" s="644" t="str">
        <f>"Equivalencies Awarded in   " &amp;('School Information'!$G$3)</f>
        <v>Equivalencies Awarded in   2022-23</v>
      </c>
      <c r="H5" s="646" t="s">
        <v>207</v>
      </c>
      <c r="I5" s="784" t="s">
        <v>208</v>
      </c>
      <c r="K5" s="644" t="str">
        <f>"Equivalencies Awarded in   " &amp;('School Information'!$G$3)</f>
        <v>Equivalencies Awarded in   2022-23</v>
      </c>
      <c r="L5" s="646" t="s">
        <v>207</v>
      </c>
      <c r="M5" s="680" t="s">
        <v>208</v>
      </c>
    </row>
    <row r="6" spans="1:13" ht="15" thickBot="1">
      <c r="B6" s="716"/>
      <c r="C6" s="701"/>
      <c r="D6" s="785"/>
      <c r="E6" s="786">
        <f>$A$1</f>
        <v>20</v>
      </c>
      <c r="G6" s="701"/>
      <c r="H6" s="785"/>
      <c r="I6" s="786">
        <f>$A$1</f>
        <v>20</v>
      </c>
      <c r="K6" s="701"/>
      <c r="L6" s="785"/>
      <c r="M6" s="681">
        <f>$A$1</f>
        <v>20</v>
      </c>
    </row>
    <row r="7" spans="1:13" ht="15" thickBot="1">
      <c r="B7" s="842" t="s">
        <v>38</v>
      </c>
      <c r="C7" s="717"/>
      <c r="D7" s="718"/>
      <c r="E7" s="719"/>
      <c r="G7" s="843"/>
      <c r="H7" s="844"/>
      <c r="I7" s="789"/>
      <c r="K7" s="843"/>
      <c r="L7" s="844"/>
      <c r="M7" s="789"/>
    </row>
    <row r="8" spans="1:13" ht="15" thickBot="1">
      <c r="A8" s="666"/>
      <c r="B8" s="582" t="s">
        <v>39</v>
      </c>
      <c r="C8" s="717"/>
      <c r="D8" s="718"/>
      <c r="E8" s="719"/>
      <c r="G8" s="819"/>
      <c r="H8" s="832"/>
      <c r="I8" s="789"/>
      <c r="K8" s="819"/>
      <c r="L8" s="832"/>
      <c r="M8" s="789"/>
    </row>
    <row r="9" spans="1:13" ht="15" thickBot="1">
      <c r="B9" s="582" t="s">
        <v>41</v>
      </c>
      <c r="C9" s="717"/>
      <c r="D9" s="718"/>
      <c r="E9" s="719"/>
      <c r="G9" s="717"/>
      <c r="H9" s="718"/>
      <c r="I9" s="719"/>
      <c r="K9" s="790"/>
      <c r="L9" s="791"/>
      <c r="M9" s="789"/>
    </row>
    <row r="10" spans="1:13" ht="15" thickBot="1">
      <c r="B10" s="582" t="s">
        <v>43</v>
      </c>
      <c r="C10" s="790"/>
      <c r="D10" s="791"/>
      <c r="E10" s="789"/>
      <c r="G10" s="717"/>
      <c r="H10" s="718"/>
      <c r="I10" s="719"/>
      <c r="K10" s="790"/>
      <c r="L10" s="791"/>
      <c r="M10" s="789"/>
    </row>
    <row r="11" spans="1:13" ht="15" thickBot="1">
      <c r="A11" s="666"/>
      <c r="B11" s="582" t="s">
        <v>45</v>
      </c>
      <c r="C11" s="717"/>
      <c r="D11" s="718"/>
      <c r="E11" s="719"/>
      <c r="G11" s="717"/>
      <c r="H11" s="718"/>
      <c r="I11" s="719"/>
      <c r="K11" s="717"/>
      <c r="L11" s="718"/>
      <c r="M11" s="719"/>
    </row>
    <row r="12" spans="1:13" ht="15" thickBot="1">
      <c r="B12" s="582" t="s">
        <v>46</v>
      </c>
      <c r="C12" s="790"/>
      <c r="D12" s="791"/>
      <c r="E12" s="789"/>
      <c r="G12" s="717"/>
      <c r="H12" s="718"/>
      <c r="I12" s="719"/>
      <c r="K12" s="790"/>
      <c r="L12" s="791"/>
      <c r="M12" s="789"/>
    </row>
    <row r="13" spans="1:13" ht="15" thickBot="1">
      <c r="B13" s="582" t="s">
        <v>47</v>
      </c>
      <c r="C13" s="717"/>
      <c r="D13" s="718"/>
      <c r="E13" s="719"/>
      <c r="G13" s="717"/>
      <c r="H13" s="718"/>
      <c r="I13" s="719"/>
      <c r="K13" s="717"/>
      <c r="L13" s="718"/>
      <c r="M13" s="719"/>
    </row>
    <row r="14" spans="1:13" ht="15" thickBot="1">
      <c r="B14" s="582" t="s">
        <v>48</v>
      </c>
      <c r="C14" s="790"/>
      <c r="D14" s="791"/>
      <c r="E14" s="789"/>
      <c r="G14" s="717"/>
      <c r="H14" s="718"/>
      <c r="I14" s="719"/>
      <c r="K14" s="790"/>
      <c r="L14" s="791"/>
      <c r="M14" s="789"/>
    </row>
    <row r="15" spans="1:13" ht="15" thickBot="1">
      <c r="B15" s="582" t="s">
        <v>49</v>
      </c>
      <c r="C15" s="717"/>
      <c r="D15" s="718"/>
      <c r="E15" s="719"/>
      <c r="G15" s="790"/>
      <c r="H15" s="791"/>
      <c r="I15" s="789"/>
      <c r="K15" s="790"/>
      <c r="L15" s="791"/>
      <c r="M15" s="789"/>
    </row>
    <row r="16" spans="1:13" ht="15" thickBot="1">
      <c r="B16" s="582" t="s">
        <v>50</v>
      </c>
      <c r="C16" s="717"/>
      <c r="D16" s="718"/>
      <c r="E16" s="719"/>
      <c r="G16" s="717"/>
      <c r="H16" s="718"/>
      <c r="I16" s="719"/>
      <c r="K16" s="717"/>
      <c r="L16" s="718"/>
      <c r="M16" s="719"/>
    </row>
    <row r="17" spans="2:13" ht="15" thickBot="1">
      <c r="B17" s="582" t="s">
        <v>51</v>
      </c>
      <c r="C17" s="717"/>
      <c r="D17" s="718"/>
      <c r="E17" s="719"/>
      <c r="G17" s="717"/>
      <c r="H17" s="718"/>
      <c r="I17" s="719"/>
      <c r="K17" s="717"/>
      <c r="L17" s="718"/>
      <c r="M17" s="719"/>
    </row>
    <row r="18" spans="2:13" ht="15" thickBot="1">
      <c r="B18" s="582" t="s">
        <v>52</v>
      </c>
      <c r="C18" s="717"/>
      <c r="D18" s="718"/>
      <c r="E18" s="719"/>
      <c r="G18" s="717"/>
      <c r="H18" s="718"/>
      <c r="I18" s="719"/>
      <c r="K18" s="790"/>
      <c r="L18" s="791"/>
      <c r="M18" s="789"/>
    </row>
    <row r="19" spans="2:13" ht="15" thickBot="1">
      <c r="B19" s="582" t="s">
        <v>53</v>
      </c>
      <c r="C19" s="717"/>
      <c r="D19" s="718"/>
      <c r="E19" s="719"/>
      <c r="G19" s="717"/>
      <c r="H19" s="718"/>
      <c r="I19" s="719"/>
      <c r="K19" s="790"/>
      <c r="L19" s="791"/>
      <c r="M19" s="789"/>
    </row>
    <row r="20" spans="2:13" ht="15" thickBot="1">
      <c r="B20" s="582" t="s">
        <v>54</v>
      </c>
      <c r="C20" s="717"/>
      <c r="D20" s="718"/>
      <c r="E20" s="719"/>
      <c r="G20" s="717"/>
      <c r="H20" s="718"/>
      <c r="I20" s="719"/>
      <c r="K20" s="717"/>
      <c r="L20" s="718"/>
      <c r="M20" s="719"/>
    </row>
    <row r="21" spans="2:13" ht="15" thickBot="1">
      <c r="B21" s="582" t="s">
        <v>55</v>
      </c>
      <c r="C21" s="790"/>
      <c r="D21" s="791"/>
      <c r="E21" s="789"/>
      <c r="G21" s="717"/>
      <c r="H21" s="718"/>
      <c r="I21" s="719"/>
      <c r="K21" s="790"/>
      <c r="L21" s="791"/>
      <c r="M21" s="789"/>
    </row>
    <row r="22" spans="2:13" ht="15" thickBot="1">
      <c r="B22" s="582" t="s">
        <v>56</v>
      </c>
      <c r="C22" s="790"/>
      <c r="D22" s="791"/>
      <c r="E22" s="789"/>
      <c r="G22" s="717"/>
      <c r="H22" s="718"/>
      <c r="I22" s="719"/>
      <c r="K22" s="790"/>
      <c r="L22" s="791"/>
      <c r="M22" s="789"/>
    </row>
    <row r="23" spans="2:13" ht="15" thickBot="1">
      <c r="B23" s="582" t="s">
        <v>57</v>
      </c>
      <c r="C23" s="790"/>
      <c r="D23" s="791"/>
      <c r="E23" s="789"/>
      <c r="G23" s="717"/>
      <c r="H23" s="718"/>
      <c r="I23" s="719"/>
      <c r="K23" s="790"/>
      <c r="L23" s="791"/>
      <c r="M23" s="789"/>
    </row>
    <row r="24" spans="2:13" ht="15" thickBot="1">
      <c r="B24" s="582" t="s">
        <v>58</v>
      </c>
      <c r="C24" s="717"/>
      <c r="D24" s="718"/>
      <c r="E24" s="719"/>
      <c r="G24" s="717"/>
      <c r="H24" s="718"/>
      <c r="I24" s="719"/>
      <c r="K24" s="717"/>
      <c r="L24" s="718"/>
      <c r="M24" s="719"/>
    </row>
    <row r="25" spans="2:13" ht="15" thickBot="1">
      <c r="B25" s="582" t="s">
        <v>59</v>
      </c>
      <c r="C25" s="717"/>
      <c r="D25" s="718"/>
      <c r="E25" s="719"/>
      <c r="G25" s="717"/>
      <c r="H25" s="718"/>
      <c r="I25" s="719"/>
      <c r="K25" s="790"/>
      <c r="L25" s="791"/>
      <c r="M25" s="789"/>
    </row>
    <row r="26" spans="2:13" ht="15" thickBot="1">
      <c r="B26" s="582" t="s">
        <v>60</v>
      </c>
      <c r="C26" s="790"/>
      <c r="D26" s="791"/>
      <c r="E26" s="789"/>
      <c r="G26" s="717"/>
      <c r="H26" s="718"/>
      <c r="I26" s="719"/>
      <c r="K26" s="790"/>
      <c r="L26" s="791"/>
      <c r="M26" s="789"/>
    </row>
    <row r="27" spans="2:13" ht="15" thickBot="1">
      <c r="B27" s="582" t="s">
        <v>61</v>
      </c>
      <c r="C27" s="717"/>
      <c r="D27" s="718"/>
      <c r="E27" s="719"/>
      <c r="G27" s="717"/>
      <c r="H27" s="718"/>
      <c r="I27" s="719"/>
      <c r="K27" s="717"/>
      <c r="L27" s="718"/>
      <c r="M27" s="719"/>
    </row>
    <row r="28" spans="2:13" ht="15" thickBot="1">
      <c r="B28" s="582" t="s">
        <v>62</v>
      </c>
      <c r="C28" s="717"/>
      <c r="D28" s="718"/>
      <c r="E28" s="719"/>
      <c r="G28" s="717"/>
      <c r="H28" s="718"/>
      <c r="I28" s="719"/>
      <c r="K28" s="717"/>
      <c r="L28" s="718"/>
      <c r="M28" s="719"/>
    </row>
    <row r="29" spans="2:13" ht="15" thickBot="1">
      <c r="B29" s="582" t="s">
        <v>63</v>
      </c>
      <c r="C29" s="717"/>
      <c r="D29" s="718"/>
      <c r="E29" s="719"/>
      <c r="G29" s="717"/>
      <c r="H29" s="718"/>
      <c r="I29" s="719"/>
      <c r="K29" s="790"/>
      <c r="L29" s="791"/>
      <c r="M29" s="789"/>
    </row>
    <row r="30" spans="2:13" ht="15" thickBot="1">
      <c r="B30" s="582" t="s">
        <v>64</v>
      </c>
      <c r="C30" s="717"/>
      <c r="D30" s="718"/>
      <c r="E30" s="719"/>
      <c r="G30" s="717"/>
      <c r="H30" s="718"/>
      <c r="I30" s="719"/>
      <c r="K30" s="790"/>
      <c r="L30" s="791"/>
      <c r="M30" s="789"/>
    </row>
    <row r="31" spans="2:13" ht="15" thickBot="1">
      <c r="B31" s="582" t="s">
        <v>65</v>
      </c>
      <c r="C31" s="790"/>
      <c r="D31" s="791"/>
      <c r="E31" s="789"/>
      <c r="G31" s="717"/>
      <c r="H31" s="718"/>
      <c r="I31" s="719"/>
      <c r="K31" s="790"/>
      <c r="L31" s="791"/>
      <c r="M31" s="789"/>
    </row>
    <row r="32" spans="2:13" ht="15" thickBot="1">
      <c r="B32" s="582" t="s">
        <v>66</v>
      </c>
      <c r="C32" s="717"/>
      <c r="D32" s="718"/>
      <c r="E32" s="719"/>
      <c r="G32" s="717"/>
      <c r="H32" s="718"/>
      <c r="I32" s="719"/>
      <c r="K32" s="790"/>
      <c r="L32" s="791"/>
      <c r="M32" s="789"/>
    </row>
    <row r="33" spans="1:13" ht="15" thickBot="1">
      <c r="B33" s="582" t="s">
        <v>67</v>
      </c>
      <c r="C33" s="717"/>
      <c r="D33" s="718"/>
      <c r="E33" s="719"/>
      <c r="G33" s="717"/>
      <c r="H33" s="718"/>
      <c r="I33" s="719"/>
      <c r="K33" s="790"/>
      <c r="L33" s="791"/>
      <c r="M33" s="789"/>
    </row>
    <row r="34" spans="1:13" ht="15" thickBot="1">
      <c r="B34" s="582" t="s">
        <v>68</v>
      </c>
      <c r="C34" s="717"/>
      <c r="D34" s="718"/>
      <c r="E34" s="719"/>
      <c r="G34" s="790"/>
      <c r="H34" s="791"/>
      <c r="I34" s="789"/>
      <c r="K34" s="717"/>
      <c r="L34" s="718"/>
      <c r="M34" s="719"/>
    </row>
    <row r="35" spans="1:13" ht="15" thickBot="1">
      <c r="B35" s="582" t="s">
        <v>69</v>
      </c>
      <c r="C35" s="717"/>
      <c r="D35" s="718"/>
      <c r="E35" s="719"/>
      <c r="G35" s="717"/>
      <c r="H35" s="718"/>
      <c r="I35" s="719"/>
      <c r="K35" s="717"/>
      <c r="L35" s="718"/>
      <c r="M35" s="719"/>
    </row>
    <row r="36" spans="1:13" ht="15" thickBot="1">
      <c r="B36" s="582"/>
      <c r="C36" s="717"/>
      <c r="D36" s="718"/>
      <c r="E36" s="719"/>
      <c r="G36" s="717"/>
      <c r="H36" s="718"/>
      <c r="I36" s="719"/>
      <c r="K36" s="717"/>
      <c r="L36" s="718"/>
      <c r="M36" s="719"/>
    </row>
    <row r="37" spans="1:13" ht="15" thickBot="1">
      <c r="A37" s="666"/>
      <c r="B37" s="634"/>
      <c r="C37" s="717"/>
      <c r="D37" s="718"/>
      <c r="E37" s="719"/>
      <c r="G37" s="717"/>
      <c r="H37" s="718"/>
      <c r="I37" s="719"/>
      <c r="K37" s="717"/>
      <c r="L37" s="718"/>
      <c r="M37" s="719"/>
    </row>
    <row r="38" spans="1:13" ht="15" thickBot="1">
      <c r="A38" s="666"/>
      <c r="B38" s="683" t="s">
        <v>196</v>
      </c>
      <c r="C38" s="792">
        <f>SUM(C7:C37)</f>
        <v>0</v>
      </c>
      <c r="D38" s="793">
        <f>SUM(D7:D37)</f>
        <v>0</v>
      </c>
      <c r="E38" s="720">
        <f>SUM(E7:E36)</f>
        <v>0</v>
      </c>
      <c r="G38" s="792">
        <f>SUM(G7:G37)</f>
        <v>0</v>
      </c>
      <c r="H38" s="793">
        <f>SUM(H7:H37)</f>
        <v>0</v>
      </c>
      <c r="I38" s="720">
        <f>SUM(I7:I36)</f>
        <v>0</v>
      </c>
      <c r="K38" s="794">
        <f>SUM(K7:K36)</f>
        <v>0</v>
      </c>
      <c r="L38" s="795">
        <f>SUM(L7:L36)</f>
        <v>0</v>
      </c>
      <c r="M38" s="684">
        <f>SUM(M7:M36)</f>
        <v>0</v>
      </c>
    </row>
    <row r="39" spans="1:13" ht="29.5" thickBot="1">
      <c r="A39" s="666"/>
      <c r="B39" s="691" t="s">
        <v>209</v>
      </c>
      <c r="C39" s="800"/>
      <c r="D39" s="793"/>
      <c r="E39" s="805"/>
      <c r="G39" s="800"/>
      <c r="H39" s="793"/>
      <c r="I39" s="805"/>
      <c r="K39" s="801"/>
      <c r="L39" s="803"/>
      <c r="M39" s="682"/>
    </row>
    <row r="40" spans="1:13" ht="15" thickBot="1">
      <c r="A40" s="666"/>
      <c r="B40" s="694" t="s">
        <v>210</v>
      </c>
      <c r="C40" s="798"/>
      <c r="D40" s="802"/>
      <c r="E40" s="762">
        <f>E38+E39</f>
        <v>0</v>
      </c>
      <c r="G40" s="798"/>
      <c r="H40" s="802"/>
      <c r="I40" s="762">
        <f>I38+I39</f>
        <v>0</v>
      </c>
      <c r="K40" s="799"/>
      <c r="L40" s="804"/>
      <c r="M40" s="796">
        <f>M38+M39</f>
        <v>0</v>
      </c>
    </row>
    <row r="41" spans="1:13">
      <c r="A41" s="666"/>
    </row>
    <row r="42" spans="1:13" ht="15" thickBot="1">
      <c r="C42" s="571" t="s">
        <v>190</v>
      </c>
      <c r="D42" s="551"/>
    </row>
    <row r="43" spans="1:13" ht="15" thickBot="1">
      <c r="C43" s="761" t="s">
        <v>192</v>
      </c>
      <c r="D43" s="762">
        <f>$E$40</f>
        <v>0</v>
      </c>
    </row>
    <row r="44" spans="1:13" ht="15" thickBot="1">
      <c r="C44" s="764" t="s">
        <v>193</v>
      </c>
      <c r="D44" s="762">
        <f>$I$40</f>
        <v>0</v>
      </c>
    </row>
    <row r="45" spans="1:13" ht="15" thickBot="1">
      <c r="C45" s="772" t="s">
        <v>194</v>
      </c>
      <c r="D45" s="797">
        <f>$M$40</f>
        <v>0</v>
      </c>
    </row>
    <row r="46" spans="1:13">
      <c r="C46" s="551" t="s">
        <v>195</v>
      </c>
      <c r="D46" s="774">
        <f>SUM(D43:D45)</f>
        <v>0</v>
      </c>
    </row>
    <row r="50" spans="2:4" hidden="1">
      <c r="B50" s="864" t="s">
        <v>211</v>
      </c>
      <c r="C50" s="864"/>
      <c r="D50" s="864"/>
    </row>
  </sheetData>
  <sheetProtection formatCells="0" formatColumns="0" formatRows="0"/>
  <customSheetViews>
    <customSheetView guid="{5556DC96-D068-44A2-945F-92CF014D11AC}" fitToPage="1" hiddenRows="1">
      <selection activeCell="G4" sqref="G4:I4"/>
      <pageMargins left="0" right="0" top="0" bottom="0" header="0" footer="0"/>
      <printOptions gridLines="1"/>
      <pageSetup scale="74" orientation="portrait" r:id="rId1"/>
      <headerFooter alignWithMargins="0">
        <oddFooter>&amp;L&amp;8File: &amp;Z&amp;F
Sheet: &amp;A&amp;R&amp;8&amp;P of &amp;N</oddFooter>
      </headerFooter>
    </customSheetView>
  </customSheetViews>
  <mergeCells count="6">
    <mergeCell ref="B50:D50"/>
    <mergeCell ref="K3:M3"/>
    <mergeCell ref="D1:M1"/>
    <mergeCell ref="C4:E4"/>
    <mergeCell ref="G4:I4"/>
    <mergeCell ref="C3:E3"/>
  </mergeCells>
  <phoneticPr fontId="20" type="noConversion"/>
  <conditionalFormatting sqref="C1">
    <cfRule type="cellIs" dxfId="38" priority="59" stopIfTrue="1" operator="notEqual">
      <formula>$D$46</formula>
    </cfRule>
  </conditionalFormatting>
  <dataValidations count="4">
    <dataValidation type="whole" operator="greaterThan" allowBlank="1" showInputMessage="1" showErrorMessage="1" error="This is a head count._x000a__x000a_Please enter WHOLE NUMBERS ONLY!" sqref="D7:D37 H7:H37 L7:L37" xr:uid="{00000000-0002-0000-1C00-000000000000}">
      <formula1>0</formula1>
    </dataValidation>
    <dataValidation type="whole" operator="lessThan" allowBlank="1" showInputMessage="1" showErrorMessage="1" error="This is a head count._x000a__x000a_The number of students receiving athletic aid must be less than or equal to the number of equivalencies._x000a__x000a_Please check and enter WHOLE NUMBERS ONLY!" sqref="D7:D37" xr:uid="{00000000-0002-0000-1C00-000001000000}">
      <formula1>C7</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D7:D37 H37 H16 H35 H10 L33:L35 L15:L16 L19:L20 L22:L23 L25:L27 L29:L30 L9:L12" xr:uid="{00000000-0002-0000-1C00-000002000000}">
      <formula1>C7</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H7:H37 L7:L37" xr:uid="{00000000-0002-0000-1C00-000003000000}">
      <formula1>D7</formula1>
    </dataValidation>
  </dataValidations>
  <hyperlinks>
    <hyperlink ref="B1" location="'TOTALS rev &amp; exp categories'!B33" display="'TOTALS rev &amp; exp categories'!B33" xr:uid="{00000000-0004-0000-1C00-000000000000}"/>
    <hyperlink ref="B50" location="'Misc Addt''l Info'!A18" display="Enter additional Capital Expenditures Info" xr:uid="{00000000-0004-0000-1C00-000001000000}"/>
    <hyperlink ref="B50:D50" location="'Misc Addt''l Info'!A4" display="Enter additional Grant-In-Aid Info" xr:uid="{00000000-0004-0000-1C00-000002000000}"/>
  </hyperlinks>
  <printOptions gridLines="1"/>
  <pageMargins left="0.5" right="0.5" top="0.5" bottom="0.5" header="0.25" footer="0.25"/>
  <pageSetup scale="74" orientation="portrait" r:id="rId2"/>
  <headerFooter alignWithMargins="0">
    <oddFooter>&amp;L&amp;8File: &amp;Z&amp;F
Sheet: &amp;A&amp;R&amp;8&amp;P of &amp;N</oddFooter>
  </headerFooter>
  <legacyDrawing r:id="rId3"/>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Sheet26">
    <tabColor indexed="50"/>
    <pageSetUpPr fitToPage="1"/>
  </sheetPr>
  <dimension ref="A1:K39"/>
  <sheetViews>
    <sheetView topLeftCell="A8" workbookViewId="0">
      <selection activeCell="L31" sqref="L31"/>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42" customHeight="1">
      <c r="A1" s="687">
        <f>'TOTALS rev &amp; exp categories'!A35</f>
        <v>21</v>
      </c>
      <c r="B1" s="767" t="str">
        <f>'TOTALS rev &amp; exp categories'!B35</f>
        <v>Guarantees.</v>
      </c>
      <c r="C1" s="768">
        <f>'TOTALS rev &amp; exp categories'!C35</f>
        <v>0</v>
      </c>
      <c r="D1" s="861" t="str">
        <f>'TOTALS rev &amp; exp categories'!D35</f>
        <v>Input amounts paid to visiting participating institutions, including per diems and/or travel and meal expenses. This includes payments made due to game cancellations.</v>
      </c>
      <c r="E1" s="861"/>
      <c r="F1" s="861"/>
      <c r="G1" s="861"/>
      <c r="H1" s="861"/>
      <c r="I1" s="861"/>
      <c r="J1" s="861"/>
      <c r="K1" s="861"/>
    </row>
    <row r="2" spans="1:11" ht="15" thickBot="1"/>
    <row r="3" spans="1:11" ht="29.5" thickBot="1">
      <c r="C3" s="675" t="s">
        <v>34</v>
      </c>
      <c r="E3" s="675" t="s">
        <v>35</v>
      </c>
      <c r="G3" s="675" t="s">
        <v>189</v>
      </c>
    </row>
    <row r="4" spans="1:11" ht="29.5" thickBot="1">
      <c r="B4" s="680" t="s">
        <v>212</v>
      </c>
      <c r="C4" s="763" t="str">
        <f>$B$1</f>
        <v>Guarantees.</v>
      </c>
      <c r="E4" s="763" t="str">
        <f>$B$1</f>
        <v>Guarantees.</v>
      </c>
      <c r="G4" s="680" t="str">
        <f>$B$1</f>
        <v>Guarantees.</v>
      </c>
      <c r="J4" s="551" t="s">
        <v>190</v>
      </c>
      <c r="K4" s="551"/>
    </row>
    <row r="5" spans="1:11" ht="15" thickBot="1">
      <c r="B5" s="681"/>
      <c r="C5" s="681">
        <f>$A$1</f>
        <v>21</v>
      </c>
      <c r="E5" s="681">
        <f>$A$1</f>
        <v>21</v>
      </c>
      <c r="G5" s="681">
        <f>$A$1</f>
        <v>21</v>
      </c>
      <c r="J5" s="761" t="s">
        <v>192</v>
      </c>
      <c r="K5" s="762">
        <f>$C$39</f>
        <v>0</v>
      </c>
    </row>
    <row r="6" spans="1:11" ht="15" thickBot="1">
      <c r="B6" s="613" t="s">
        <v>38</v>
      </c>
      <c r="C6" s="682"/>
      <c r="E6" s="765"/>
      <c r="G6" s="765"/>
      <c r="J6" s="764" t="s">
        <v>193</v>
      </c>
      <c r="K6" s="762">
        <f>$E$39</f>
        <v>0</v>
      </c>
    </row>
    <row r="7" spans="1:11" ht="15" thickBot="1">
      <c r="B7" s="613" t="s">
        <v>39</v>
      </c>
      <c r="C7" s="682"/>
      <c r="E7" s="765"/>
      <c r="G7" s="765"/>
      <c r="J7" s="772" t="s">
        <v>194</v>
      </c>
      <c r="K7" s="762">
        <f>$G$39</f>
        <v>0</v>
      </c>
    </row>
    <row r="8" spans="1:11" ht="15" thickBot="1">
      <c r="B8" s="613" t="s">
        <v>41</v>
      </c>
      <c r="C8" s="682"/>
      <c r="E8" s="682"/>
      <c r="G8" s="765"/>
      <c r="J8" s="551" t="s">
        <v>195</v>
      </c>
      <c r="K8" s="774">
        <f>SUM(K5:K7)</f>
        <v>0</v>
      </c>
    </row>
    <row r="9" spans="1:11" ht="15" thickBot="1">
      <c r="A9" s="666"/>
      <c r="B9" s="613" t="s">
        <v>43</v>
      </c>
      <c r="C9" s="765"/>
      <c r="E9" s="682"/>
      <c r="G9" s="765"/>
    </row>
    <row r="10" spans="1:11" ht="15" thickBot="1">
      <c r="A10" s="666"/>
      <c r="B10" s="613" t="s">
        <v>45</v>
      </c>
      <c r="C10" s="682"/>
      <c r="E10" s="682"/>
      <c r="G10" s="682"/>
    </row>
    <row r="11" spans="1:11" ht="15" thickBot="1">
      <c r="A11" s="666"/>
      <c r="B11" s="613" t="s">
        <v>46</v>
      </c>
      <c r="C11" s="765"/>
      <c r="E11" s="682"/>
      <c r="G11" s="765"/>
    </row>
    <row r="12" spans="1:11" ht="15" thickBot="1">
      <c r="B12" s="613" t="s">
        <v>47</v>
      </c>
      <c r="C12" s="682"/>
      <c r="E12" s="682"/>
      <c r="G12" s="682"/>
    </row>
    <row r="13" spans="1:11" ht="15" thickBot="1">
      <c r="B13" s="613" t="s">
        <v>48</v>
      </c>
      <c r="C13" s="765"/>
      <c r="E13" s="682"/>
      <c r="G13" s="765"/>
    </row>
    <row r="14" spans="1:11" ht="15" thickBot="1">
      <c r="A14" s="666"/>
      <c r="B14" s="613" t="s">
        <v>49</v>
      </c>
      <c r="C14" s="682"/>
      <c r="E14" s="765"/>
      <c r="G14" s="765"/>
    </row>
    <row r="15" spans="1:11" ht="15" thickBot="1">
      <c r="B15" s="613" t="s">
        <v>50</v>
      </c>
      <c r="C15" s="682"/>
      <c r="E15" s="682"/>
      <c r="G15" s="682"/>
    </row>
    <row r="16" spans="1:11"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720">
        <f>SUM(C6:C35)</f>
        <v>0</v>
      </c>
      <c r="E37" s="720">
        <f>SUM(E6:E35)</f>
        <v>0</v>
      </c>
      <c r="G37" s="684">
        <f>SUM(G6:G35)</f>
        <v>0</v>
      </c>
    </row>
    <row r="38" spans="1:7" ht="29.5" thickBot="1">
      <c r="A38" s="666"/>
      <c r="B38" s="685" t="s">
        <v>209</v>
      </c>
      <c r="C38" s="805"/>
      <c r="E38" s="805"/>
      <c r="G38" s="682"/>
    </row>
    <row r="39" spans="1:7" ht="15" thickBot="1">
      <c r="B39" s="715" t="s">
        <v>210</v>
      </c>
      <c r="C39" s="762">
        <f>C37+C38</f>
        <v>0</v>
      </c>
      <c r="E39" s="762">
        <f>E37+E38</f>
        <v>0</v>
      </c>
      <c r="G39" s="766">
        <f>G37+G38</f>
        <v>0</v>
      </c>
    </row>
  </sheetData>
  <sheetProtection formatCells="0" formatColumns="0" formatRows="0"/>
  <customSheetViews>
    <customSheetView guid="{5556DC96-D068-44A2-945F-92CF014D11AC}" fitToPage="1">
      <selection sqref="A1:XFD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37" priority="38" stopIfTrue="1" operator="notEqual">
      <formula>$K$8</formula>
    </cfRule>
  </conditionalFormatting>
  <hyperlinks>
    <hyperlink ref="B1" location="'TOTALS rev &amp; exp categories'!B34" display="'TOTALS rev &amp; exp categories'!B34" xr:uid="{00000000-0004-0000-1D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codeName="Sheet27">
    <pageSetUpPr fitToPage="1"/>
  </sheetPr>
  <dimension ref="A1:M72"/>
  <sheetViews>
    <sheetView workbookViewId="0"/>
  </sheetViews>
  <sheetFormatPr defaultRowHeight="13"/>
  <cols>
    <col min="1" max="1" width="3.81640625" customWidth="1"/>
    <col min="2" max="2" width="22.81640625" customWidth="1"/>
    <col min="3" max="9" width="10.81640625" customWidth="1"/>
    <col min="10" max="10" width="2.1796875" customWidth="1"/>
    <col min="11" max="11" width="11.81640625" customWidth="1"/>
    <col min="12" max="12" width="11.1796875" customWidth="1"/>
  </cols>
  <sheetData>
    <row r="1" spans="1:13" ht="69" customHeight="1">
      <c r="A1" s="401">
        <f>'TOTALS rev &amp; exp categories'!A36</f>
        <v>22</v>
      </c>
      <c r="B1" s="400" t="str">
        <f>'TOTALS rev &amp; exp categories'!B36</f>
        <v>Coaching Salaries, Benefits, and Bonuses Paid by the University and Related Entities.</v>
      </c>
      <c r="C1">
        <f>'TOTALS rev &amp; exp categories'!C36</f>
        <v>0</v>
      </c>
      <c r="D1" s="877" t="str">
        <f>'TOTALS rev &amp; exp categories'!D36</f>
        <v>Input compensation, bonuses and benefits paid to all coaches reportable on the university or related entities  W-2 and 1099 forms, as well as non-taxable benefits (1098T) inclusive of:                                                                                   
• Gross wages and bonuses.
• Taxable and non-taxable benefits include: allowances, speaking fees, retirement, stipends, memberships, media income, tuition reimbursement/exemptions (for self or a dependent) and earned deferred compensation, including those funded by the state.
Place any severance payments in Category 26.
Note: Bonuses related to participation in a post-season football bowl game should be included in Category 41A.</v>
      </c>
      <c r="E1" s="878"/>
      <c r="F1" s="878"/>
      <c r="G1" s="878"/>
      <c r="H1" s="878"/>
      <c r="I1" s="878"/>
      <c r="J1" s="878"/>
      <c r="K1" s="878"/>
      <c r="L1" s="878"/>
      <c r="M1" s="878"/>
    </row>
    <row r="2" spans="1:13" ht="13.5" thickBot="1"/>
    <row r="3" spans="1:13" ht="14" thickBot="1">
      <c r="A3" s="25"/>
      <c r="B3" s="26"/>
      <c r="C3" s="543"/>
      <c r="D3" s="544" t="s">
        <v>213</v>
      </c>
      <c r="E3" s="545"/>
      <c r="F3" s="543"/>
      <c r="G3" s="81" t="s">
        <v>214</v>
      </c>
      <c r="H3" s="545"/>
      <c r="I3" s="82" t="s">
        <v>192</v>
      </c>
    </row>
    <row r="4" spans="1:13" ht="65.25" customHeight="1">
      <c r="A4" s="25"/>
      <c r="B4" s="82" t="s">
        <v>33</v>
      </c>
      <c r="C4" s="87" t="s">
        <v>215</v>
      </c>
      <c r="D4" s="85" t="s">
        <v>216</v>
      </c>
      <c r="E4" s="80" t="str">
        <f>$B$1</f>
        <v>Coaching Salaries, Benefits, and Bonuses Paid by the University and Related Entities.</v>
      </c>
      <c r="F4" s="80" t="s">
        <v>215</v>
      </c>
      <c r="G4" s="80" t="s">
        <v>216</v>
      </c>
      <c r="H4" s="80" t="str">
        <f>$B$1</f>
        <v>Coaching Salaries, Benefits, and Bonuses Paid by the University and Related Entities.</v>
      </c>
      <c r="I4" s="80" t="s">
        <v>217</v>
      </c>
    </row>
    <row r="5" spans="1:13" ht="13.5" thickBot="1">
      <c r="A5" s="25"/>
      <c r="B5" s="71"/>
      <c r="C5" s="47">
        <v>1</v>
      </c>
      <c r="D5" s="27">
        <v>2</v>
      </c>
      <c r="E5" s="32">
        <v>3</v>
      </c>
      <c r="F5" s="27">
        <v>4</v>
      </c>
      <c r="G5" s="27">
        <v>5</v>
      </c>
      <c r="H5" s="27">
        <v>6</v>
      </c>
      <c r="I5" s="84">
        <v>7</v>
      </c>
    </row>
    <row r="6" spans="1:13" ht="13.5" customHeight="1">
      <c r="A6" s="25"/>
      <c r="B6" s="72" t="s">
        <v>39</v>
      </c>
      <c r="C6" s="88"/>
      <c r="D6" s="61"/>
      <c r="E6" s="200"/>
      <c r="F6" s="62"/>
      <c r="G6" s="61"/>
      <c r="H6" s="203"/>
      <c r="I6" s="205">
        <f>E6+H6</f>
        <v>0</v>
      </c>
    </row>
    <row r="7" spans="1:13">
      <c r="A7" s="25"/>
      <c r="B7" s="72" t="s">
        <v>41</v>
      </c>
      <c r="C7" s="88"/>
      <c r="D7" s="61"/>
      <c r="E7" s="200"/>
      <c r="F7" s="62"/>
      <c r="G7" s="61"/>
      <c r="H7" s="203"/>
      <c r="I7" s="205">
        <f t="shared" ref="I7:I32" si="0">E7+H7</f>
        <v>0</v>
      </c>
    </row>
    <row r="8" spans="1:13" ht="13.5" thickBot="1">
      <c r="A8" s="25"/>
      <c r="B8" s="72" t="s">
        <v>47</v>
      </c>
      <c r="C8" s="90"/>
      <c r="D8" s="64"/>
      <c r="E8" s="202"/>
      <c r="F8" s="63"/>
      <c r="G8" s="64"/>
      <c r="H8" s="204"/>
      <c r="I8" s="211">
        <f t="shared" si="0"/>
        <v>0</v>
      </c>
    </row>
    <row r="9" spans="1:13">
      <c r="A9" s="25"/>
      <c r="B9" s="72" t="s">
        <v>48</v>
      </c>
      <c r="C9" s="208"/>
      <c r="D9" s="209"/>
      <c r="E9" s="165"/>
      <c r="F9" s="210"/>
      <c r="G9" s="209"/>
      <c r="H9" s="165"/>
      <c r="I9" s="173"/>
    </row>
    <row r="10" spans="1:13">
      <c r="A10" s="25"/>
      <c r="B10" s="72" t="s">
        <v>49</v>
      </c>
      <c r="C10" s="88"/>
      <c r="D10" s="61"/>
      <c r="E10" s="200"/>
      <c r="F10" s="62"/>
      <c r="G10" s="61"/>
      <c r="H10" s="203"/>
      <c r="I10" s="205">
        <f t="shared" si="0"/>
        <v>0</v>
      </c>
    </row>
    <row r="11" spans="1:13">
      <c r="A11" s="25"/>
      <c r="B11" s="72" t="s">
        <v>50</v>
      </c>
      <c r="C11" s="88"/>
      <c r="D11" s="61"/>
      <c r="E11" s="200"/>
      <c r="F11" s="62"/>
      <c r="G11" s="61"/>
      <c r="H11" s="203"/>
      <c r="I11" s="205">
        <f t="shared" si="0"/>
        <v>0</v>
      </c>
    </row>
    <row r="12" spans="1:13">
      <c r="A12" s="25"/>
      <c r="B12" s="72" t="s">
        <v>51</v>
      </c>
      <c r="C12" s="88"/>
      <c r="D12" s="61"/>
      <c r="E12" s="200"/>
      <c r="F12" s="62"/>
      <c r="G12" s="61"/>
      <c r="H12" s="203"/>
      <c r="I12" s="205">
        <f t="shared" si="0"/>
        <v>0</v>
      </c>
    </row>
    <row r="13" spans="1:13">
      <c r="A13" s="25"/>
      <c r="B13" s="72" t="s">
        <v>52</v>
      </c>
      <c r="C13" s="88"/>
      <c r="D13" s="61"/>
      <c r="E13" s="200"/>
      <c r="F13" s="62"/>
      <c r="G13" s="61"/>
      <c r="H13" s="203"/>
      <c r="I13" s="205">
        <f t="shared" si="0"/>
        <v>0</v>
      </c>
    </row>
    <row r="14" spans="1:13">
      <c r="A14" s="25"/>
      <c r="B14" s="72" t="s">
        <v>53</v>
      </c>
      <c r="C14" s="88"/>
      <c r="D14" s="61"/>
      <c r="E14" s="200"/>
      <c r="F14" s="62"/>
      <c r="G14" s="61"/>
      <c r="H14" s="203"/>
      <c r="I14" s="205">
        <f t="shared" si="0"/>
        <v>0</v>
      </c>
    </row>
    <row r="15" spans="1:13">
      <c r="A15" s="25"/>
      <c r="B15" s="72" t="s">
        <v>54</v>
      </c>
      <c r="C15" s="88"/>
      <c r="D15" s="61"/>
      <c r="E15" s="200"/>
      <c r="F15" s="62"/>
      <c r="G15" s="61"/>
      <c r="H15" s="203"/>
      <c r="I15" s="205">
        <f t="shared" si="0"/>
        <v>0</v>
      </c>
    </row>
    <row r="16" spans="1:13">
      <c r="A16" s="25"/>
      <c r="B16" s="72" t="s">
        <v>55</v>
      </c>
      <c r="C16" s="88"/>
      <c r="D16" s="61"/>
      <c r="E16" s="200"/>
      <c r="F16" s="62"/>
      <c r="G16" s="61"/>
      <c r="H16" s="203"/>
      <c r="I16" s="205">
        <f t="shared" si="0"/>
        <v>0</v>
      </c>
    </row>
    <row r="17" spans="1:9">
      <c r="A17" s="25"/>
      <c r="B17" s="72" t="s">
        <v>58</v>
      </c>
      <c r="C17" s="88"/>
      <c r="D17" s="61"/>
      <c r="E17" s="200"/>
      <c r="F17" s="62"/>
      <c r="G17" s="61"/>
      <c r="H17" s="203"/>
      <c r="I17" s="205">
        <f t="shared" si="0"/>
        <v>0</v>
      </c>
    </row>
    <row r="18" spans="1:9" ht="13.5" thickBot="1">
      <c r="A18" s="25"/>
      <c r="B18" s="72" t="s">
        <v>59</v>
      </c>
      <c r="C18" s="90"/>
      <c r="D18" s="64"/>
      <c r="E18" s="202"/>
      <c r="F18" s="63"/>
      <c r="G18" s="64"/>
      <c r="H18" s="204"/>
      <c r="I18" s="211">
        <f t="shared" si="0"/>
        <v>0</v>
      </c>
    </row>
    <row r="19" spans="1:9">
      <c r="A19" s="25"/>
      <c r="B19" s="72" t="s">
        <v>60</v>
      </c>
      <c r="C19" s="208"/>
      <c r="D19" s="209"/>
      <c r="E19" s="165"/>
      <c r="F19" s="210"/>
      <c r="G19" s="209"/>
      <c r="H19" s="165"/>
      <c r="I19" s="173"/>
    </row>
    <row r="20" spans="1:9">
      <c r="A20" s="25"/>
      <c r="B20" s="72" t="s">
        <v>200</v>
      </c>
      <c r="C20" s="88"/>
      <c r="D20" s="61"/>
      <c r="E20" s="200"/>
      <c r="F20" s="62"/>
      <c r="G20" s="61"/>
      <c r="H20" s="203"/>
      <c r="I20" s="205">
        <f t="shared" si="0"/>
        <v>0</v>
      </c>
    </row>
    <row r="21" spans="1:9" ht="13.5" thickBot="1">
      <c r="A21" s="25"/>
      <c r="B21" s="72" t="s">
        <v>61</v>
      </c>
      <c r="C21" s="90"/>
      <c r="D21" s="64"/>
      <c r="E21" s="202"/>
      <c r="F21" s="63"/>
      <c r="G21" s="64"/>
      <c r="H21" s="204"/>
      <c r="I21" s="211">
        <f t="shared" si="0"/>
        <v>0</v>
      </c>
    </row>
    <row r="22" spans="1:9">
      <c r="A22" s="25"/>
      <c r="B22" s="72" t="s">
        <v>201</v>
      </c>
      <c r="C22" s="208"/>
      <c r="D22" s="209"/>
      <c r="E22" s="165"/>
      <c r="F22" s="210"/>
      <c r="G22" s="209"/>
      <c r="H22" s="165"/>
      <c r="I22" s="173"/>
    </row>
    <row r="23" spans="1:9">
      <c r="A23" s="25"/>
      <c r="B23" s="72" t="s">
        <v>202</v>
      </c>
      <c r="C23" s="88"/>
      <c r="D23" s="61"/>
      <c r="E23" s="200"/>
      <c r="F23" s="62"/>
      <c r="G23" s="61"/>
      <c r="H23" s="203"/>
      <c r="I23" s="205">
        <f t="shared" si="0"/>
        <v>0</v>
      </c>
    </row>
    <row r="24" spans="1:9">
      <c r="A24" s="25"/>
      <c r="B24" s="72" t="s">
        <v>62</v>
      </c>
      <c r="C24" s="88"/>
      <c r="D24" s="61"/>
      <c r="E24" s="200"/>
      <c r="F24" s="62"/>
      <c r="G24" s="61"/>
      <c r="H24" s="203"/>
      <c r="I24" s="205">
        <f t="shared" si="0"/>
        <v>0</v>
      </c>
    </row>
    <row r="25" spans="1:9">
      <c r="A25" s="25"/>
      <c r="B25" s="72" t="s">
        <v>203</v>
      </c>
      <c r="C25" s="88"/>
      <c r="D25" s="61"/>
      <c r="E25" s="200"/>
      <c r="F25" s="62"/>
      <c r="G25" s="61"/>
      <c r="H25" s="203"/>
      <c r="I25" s="205">
        <f t="shared" si="0"/>
        <v>0</v>
      </c>
    </row>
    <row r="26" spans="1:9">
      <c r="A26" s="25"/>
      <c r="B26" s="72" t="s">
        <v>66</v>
      </c>
      <c r="C26" s="88"/>
      <c r="D26" s="61"/>
      <c r="E26" s="200"/>
      <c r="F26" s="62"/>
      <c r="G26" s="61"/>
      <c r="H26" s="203"/>
      <c r="I26" s="205">
        <f t="shared" si="0"/>
        <v>0</v>
      </c>
    </row>
    <row r="27" spans="1:9">
      <c r="A27" s="25"/>
      <c r="B27" s="72" t="s">
        <v>67</v>
      </c>
      <c r="C27" s="88"/>
      <c r="D27" s="61"/>
      <c r="E27" s="200"/>
      <c r="F27" s="62"/>
      <c r="G27" s="61"/>
      <c r="H27" s="203"/>
      <c r="I27" s="205">
        <f t="shared" si="0"/>
        <v>0</v>
      </c>
    </row>
    <row r="28" spans="1:9">
      <c r="A28" s="25"/>
      <c r="B28" s="72" t="s">
        <v>68</v>
      </c>
      <c r="C28" s="88"/>
      <c r="D28" s="61"/>
      <c r="E28" s="200"/>
      <c r="F28" s="62"/>
      <c r="G28" s="61"/>
      <c r="H28" s="203"/>
      <c r="I28" s="205">
        <f t="shared" si="0"/>
        <v>0</v>
      </c>
    </row>
    <row r="29" spans="1:9">
      <c r="A29" s="25"/>
      <c r="B29" s="72" t="s">
        <v>69</v>
      </c>
      <c r="C29" s="88"/>
      <c r="D29" s="61"/>
      <c r="E29" s="200"/>
      <c r="F29" s="62"/>
      <c r="G29" s="61"/>
      <c r="H29" s="203"/>
      <c r="I29" s="205">
        <f t="shared" si="0"/>
        <v>0</v>
      </c>
    </row>
    <row r="30" spans="1:9" ht="13.5" thickBot="1">
      <c r="A30" s="25"/>
      <c r="B30" s="72"/>
      <c r="C30" s="90"/>
      <c r="D30" s="64"/>
      <c r="E30" s="202"/>
      <c r="F30" s="63"/>
      <c r="G30" s="64"/>
      <c r="H30" s="204"/>
      <c r="I30" s="211">
        <f t="shared" si="0"/>
        <v>0</v>
      </c>
    </row>
    <row r="31" spans="1:9" ht="13.5" thickBot="1">
      <c r="A31" s="36">
        <v>1</v>
      </c>
      <c r="B31" s="109" t="s">
        <v>196</v>
      </c>
      <c r="C31" s="95">
        <f t="shared" ref="C31:H31" si="1">SUM(C6:C30)</f>
        <v>0</v>
      </c>
      <c r="D31" s="95">
        <f t="shared" si="1"/>
        <v>0</v>
      </c>
      <c r="E31" s="95">
        <f t="shared" si="1"/>
        <v>0</v>
      </c>
      <c r="F31" s="95">
        <f t="shared" si="1"/>
        <v>0</v>
      </c>
      <c r="G31" s="95">
        <f t="shared" si="1"/>
        <v>0</v>
      </c>
      <c r="H31" s="95">
        <f t="shared" si="1"/>
        <v>0</v>
      </c>
      <c r="I31" s="206">
        <f t="shared" si="0"/>
        <v>0</v>
      </c>
    </row>
    <row r="32" spans="1:9" ht="26.5" thickBot="1">
      <c r="A32" s="36">
        <v>2</v>
      </c>
      <c r="B32" s="110" t="s">
        <v>209</v>
      </c>
      <c r="C32" s="208"/>
      <c r="D32" s="208"/>
      <c r="E32" s="98"/>
      <c r="F32" s="98"/>
      <c r="G32" s="98"/>
      <c r="H32" s="98"/>
      <c r="I32" s="206">
        <f t="shared" si="0"/>
        <v>0</v>
      </c>
    </row>
    <row r="33" spans="1:13" ht="13.5" thickBot="1">
      <c r="A33" s="36">
        <v>3</v>
      </c>
      <c r="B33" s="111" t="s">
        <v>210</v>
      </c>
      <c r="C33" s="208"/>
      <c r="D33" s="208"/>
      <c r="E33" s="99">
        <f>E32+E31</f>
        <v>0</v>
      </c>
      <c r="F33" s="99">
        <f>F32+F31</f>
        <v>0</v>
      </c>
      <c r="G33" s="99">
        <f>G32+G31</f>
        <v>0</v>
      </c>
      <c r="H33" s="99">
        <f>H32+H31</f>
        <v>0</v>
      </c>
      <c r="I33" s="105">
        <f>I31+I32</f>
        <v>0</v>
      </c>
    </row>
    <row r="36" spans="1:13" ht="13.5" thickBot="1"/>
    <row r="37" spans="1:13" ht="13.5" thickBot="1">
      <c r="A37" s="25"/>
      <c r="B37" s="25"/>
      <c r="C37" s="879" t="s">
        <v>204</v>
      </c>
      <c r="D37" s="880"/>
      <c r="E37" s="881"/>
      <c r="G37" s="403"/>
      <c r="H37" s="538" t="s">
        <v>205</v>
      </c>
      <c r="I37" s="404"/>
      <c r="K37" s="874" t="s">
        <v>189</v>
      </c>
      <c r="L37" s="875"/>
      <c r="M37" s="876"/>
    </row>
    <row r="38" spans="1:13" ht="13.5" thickBot="1">
      <c r="A38" s="25"/>
      <c r="B38" s="25"/>
      <c r="C38" s="879" t="s">
        <v>206</v>
      </c>
      <c r="D38" s="880"/>
      <c r="E38" s="881"/>
      <c r="G38" s="882" t="s">
        <v>206</v>
      </c>
      <c r="H38" s="883"/>
      <c r="I38" s="884"/>
      <c r="K38" s="395" t="s">
        <v>206</v>
      </c>
      <c r="L38" s="396"/>
      <c r="M38" s="396"/>
    </row>
    <row r="39" spans="1:13" ht="42">
      <c r="A39" s="25"/>
      <c r="B39" s="70" t="s">
        <v>33</v>
      </c>
      <c r="C39" s="410" t="s">
        <v>218</v>
      </c>
      <c r="D39" s="411" t="s">
        <v>207</v>
      </c>
      <c r="E39" s="412" t="s">
        <v>208</v>
      </c>
      <c r="G39" s="405" t="s">
        <v>218</v>
      </c>
      <c r="H39" s="406" t="s">
        <v>207</v>
      </c>
      <c r="I39" s="407" t="s">
        <v>208</v>
      </c>
      <c r="K39" s="380" t="s">
        <v>218</v>
      </c>
      <c r="L39" s="381" t="s">
        <v>207</v>
      </c>
      <c r="M39" s="397" t="s">
        <v>208</v>
      </c>
    </row>
    <row r="40" spans="1:13" ht="13.5" thickBot="1">
      <c r="A40" s="25"/>
      <c r="B40" s="71"/>
      <c r="C40" s="413"/>
      <c r="D40" s="384"/>
      <c r="E40" s="414">
        <f>$A$1</f>
        <v>22</v>
      </c>
      <c r="G40" s="408"/>
      <c r="H40" s="409"/>
      <c r="I40" s="388">
        <f>$A$1</f>
        <v>22</v>
      </c>
      <c r="K40" s="382"/>
      <c r="L40" s="383"/>
      <c r="M40" s="392">
        <f>$A$1</f>
        <v>22</v>
      </c>
    </row>
    <row r="41" spans="1:13" ht="14" thickBot="1">
      <c r="A41" s="10"/>
      <c r="B41" s="72" t="s">
        <v>39</v>
      </c>
      <c r="C41" s="77">
        <v>100</v>
      </c>
      <c r="D41" s="62">
        <v>5</v>
      </c>
      <c r="E41" s="200"/>
      <c r="G41" s="153"/>
      <c r="H41" s="210"/>
      <c r="I41" s="169"/>
      <c r="K41" s="160"/>
      <c r="L41" s="160"/>
      <c r="M41" s="393">
        <f t="shared" ref="M41:M53" si="2">K41+L41</f>
        <v>0</v>
      </c>
    </row>
    <row r="42" spans="1:13" ht="14" thickBot="1">
      <c r="A42" s="10"/>
      <c r="B42" s="72" t="s">
        <v>41</v>
      </c>
      <c r="C42" s="77"/>
      <c r="D42" s="62"/>
      <c r="E42" s="200">
        <v>200</v>
      </c>
      <c r="G42" s="77"/>
      <c r="H42" s="62"/>
      <c r="I42" s="200">
        <v>100</v>
      </c>
      <c r="K42" s="160"/>
      <c r="L42" s="160"/>
      <c r="M42" s="394">
        <f t="shared" si="2"/>
        <v>0</v>
      </c>
    </row>
    <row r="43" spans="1:13" ht="14" thickBot="1">
      <c r="A43" s="10"/>
      <c r="B43" s="72" t="s">
        <v>47</v>
      </c>
      <c r="C43" s="77"/>
      <c r="D43" s="62"/>
      <c r="E43" s="200"/>
      <c r="G43" s="77"/>
      <c r="H43" s="62"/>
      <c r="I43" s="200"/>
      <c r="K43" s="160"/>
      <c r="L43" s="160"/>
      <c r="M43" s="393">
        <f t="shared" si="2"/>
        <v>0</v>
      </c>
    </row>
    <row r="44" spans="1:13" ht="14" thickBot="1">
      <c r="A44" s="10"/>
      <c r="B44" s="72" t="s">
        <v>48</v>
      </c>
      <c r="C44" s="154"/>
      <c r="D44" s="155"/>
      <c r="E44" s="162"/>
      <c r="G44" s="77"/>
      <c r="H44" s="62"/>
      <c r="I44" s="200"/>
      <c r="K44" s="160"/>
      <c r="L44" s="160"/>
      <c r="M44" s="393">
        <f t="shared" si="2"/>
        <v>0</v>
      </c>
    </row>
    <row r="45" spans="1:13" ht="14" thickBot="1">
      <c r="A45" s="10"/>
      <c r="B45" s="72" t="s">
        <v>49</v>
      </c>
      <c r="C45" s="77"/>
      <c r="D45" s="62"/>
      <c r="E45" s="200">
        <v>300</v>
      </c>
      <c r="G45" s="154"/>
      <c r="H45" s="155"/>
      <c r="I45" s="162"/>
      <c r="K45" s="160"/>
      <c r="L45" s="160"/>
      <c r="M45" s="393">
        <f t="shared" si="2"/>
        <v>0</v>
      </c>
    </row>
    <row r="46" spans="1:13" ht="14" thickBot="1">
      <c r="A46" s="10"/>
      <c r="B46" s="72" t="s">
        <v>50</v>
      </c>
      <c r="C46" s="77"/>
      <c r="D46" s="62"/>
      <c r="E46" s="200"/>
      <c r="G46" s="77"/>
      <c r="H46" s="62"/>
      <c r="I46" s="200"/>
      <c r="K46" s="160"/>
      <c r="L46" s="160"/>
      <c r="M46" s="393">
        <f t="shared" si="2"/>
        <v>0</v>
      </c>
    </row>
    <row r="47" spans="1:13" ht="14" thickBot="1">
      <c r="A47" s="10"/>
      <c r="B47" s="72" t="s">
        <v>51</v>
      </c>
      <c r="C47" s="77"/>
      <c r="D47" s="62"/>
      <c r="E47" s="200"/>
      <c r="G47" s="77"/>
      <c r="H47" s="62"/>
      <c r="I47" s="200">
        <v>150</v>
      </c>
      <c r="K47" s="160"/>
      <c r="L47" s="160"/>
      <c r="M47" s="393">
        <f t="shared" si="2"/>
        <v>0</v>
      </c>
    </row>
    <row r="48" spans="1:13" ht="14" thickBot="1">
      <c r="A48" s="10"/>
      <c r="B48" s="72" t="s">
        <v>52</v>
      </c>
      <c r="C48" s="77"/>
      <c r="D48" s="62"/>
      <c r="E48" s="200">
        <v>100</v>
      </c>
      <c r="G48" s="77"/>
      <c r="H48" s="62"/>
      <c r="I48" s="200"/>
      <c r="K48" s="160"/>
      <c r="L48" s="160"/>
      <c r="M48" s="393">
        <f t="shared" si="2"/>
        <v>0</v>
      </c>
    </row>
    <row r="49" spans="1:13" ht="14" thickBot="1">
      <c r="A49" s="10"/>
      <c r="B49" s="72" t="s">
        <v>53</v>
      </c>
      <c r="C49" s="77"/>
      <c r="D49" s="62"/>
      <c r="E49" s="200"/>
      <c r="G49" s="77"/>
      <c r="H49" s="62"/>
      <c r="I49" s="200"/>
      <c r="K49" s="160"/>
      <c r="L49" s="160"/>
      <c r="M49" s="393">
        <f t="shared" si="2"/>
        <v>0</v>
      </c>
    </row>
    <row r="50" spans="1:13" ht="14" thickBot="1">
      <c r="A50" s="10"/>
      <c r="B50" s="72" t="s">
        <v>54</v>
      </c>
      <c r="C50" s="77"/>
      <c r="D50" s="62"/>
      <c r="E50" s="200"/>
      <c r="G50" s="77"/>
      <c r="H50" s="62"/>
      <c r="I50" s="200"/>
      <c r="K50" s="160"/>
      <c r="L50" s="160"/>
      <c r="M50" s="393">
        <f t="shared" si="2"/>
        <v>0</v>
      </c>
    </row>
    <row r="51" spans="1:13" ht="14" thickBot="1">
      <c r="A51" s="10"/>
      <c r="B51" s="72" t="s">
        <v>55</v>
      </c>
      <c r="C51" s="77"/>
      <c r="D51" s="62"/>
      <c r="E51" s="200"/>
      <c r="G51" s="77"/>
      <c r="H51" s="62"/>
      <c r="I51" s="200"/>
      <c r="K51" s="160"/>
      <c r="L51" s="160"/>
      <c r="M51" s="393">
        <f t="shared" si="2"/>
        <v>0</v>
      </c>
    </row>
    <row r="52" spans="1:13" ht="14" thickBot="1">
      <c r="A52" s="10"/>
      <c r="B52" s="72" t="s">
        <v>58</v>
      </c>
      <c r="C52" s="77"/>
      <c r="D52" s="62"/>
      <c r="E52" s="200"/>
      <c r="G52" s="77"/>
      <c r="H52" s="62"/>
      <c r="I52" s="200"/>
      <c r="K52" s="160"/>
      <c r="L52" s="160"/>
      <c r="M52" s="393">
        <f t="shared" si="2"/>
        <v>0</v>
      </c>
    </row>
    <row r="53" spans="1:13" ht="14" thickBot="1">
      <c r="A53" s="10"/>
      <c r="B53" s="72" t="s">
        <v>59</v>
      </c>
      <c r="C53" s="77"/>
      <c r="D53" s="62"/>
      <c r="E53" s="200"/>
      <c r="G53" s="77"/>
      <c r="H53" s="62"/>
      <c r="I53" s="200">
        <v>50</v>
      </c>
      <c r="K53" s="160"/>
      <c r="L53" s="160"/>
      <c r="M53" s="393">
        <f t="shared" si="2"/>
        <v>0</v>
      </c>
    </row>
    <row r="54" spans="1:13" ht="14" thickBot="1">
      <c r="A54" s="10"/>
      <c r="B54" s="72" t="s">
        <v>60</v>
      </c>
      <c r="C54" s="154"/>
      <c r="D54" s="155"/>
      <c r="E54" s="162"/>
      <c r="G54" s="77"/>
      <c r="H54" s="62"/>
      <c r="I54" s="200"/>
      <c r="K54" s="160"/>
      <c r="L54" s="160"/>
      <c r="M54" s="393"/>
    </row>
    <row r="55" spans="1:13" ht="14" thickBot="1">
      <c r="A55" s="10"/>
      <c r="B55" s="72" t="s">
        <v>200</v>
      </c>
      <c r="C55" s="77"/>
      <c r="D55" s="62"/>
      <c r="E55" s="200"/>
      <c r="G55" s="77"/>
      <c r="H55" s="62"/>
      <c r="I55" s="200"/>
      <c r="K55" s="160"/>
      <c r="L55" s="160"/>
      <c r="M55" s="393">
        <f>K55+L55</f>
        <v>0</v>
      </c>
    </row>
    <row r="56" spans="1:13" ht="14" thickBot="1">
      <c r="A56" s="10"/>
      <c r="B56" s="72" t="s">
        <v>61</v>
      </c>
      <c r="C56" s="77"/>
      <c r="D56" s="62"/>
      <c r="E56" s="200"/>
      <c r="G56" s="77"/>
      <c r="H56" s="62"/>
      <c r="I56" s="200"/>
      <c r="K56" s="160"/>
      <c r="L56" s="160"/>
      <c r="M56" s="393">
        <f>K56+L56</f>
        <v>0</v>
      </c>
    </row>
    <row r="57" spans="1:13" ht="14" thickBot="1">
      <c r="A57" s="10"/>
      <c r="B57" s="72" t="s">
        <v>201</v>
      </c>
      <c r="C57" s="154"/>
      <c r="D57" s="155"/>
      <c r="E57" s="162"/>
      <c r="G57" s="77"/>
      <c r="H57" s="62"/>
      <c r="I57" s="200"/>
      <c r="K57" s="160"/>
      <c r="L57" s="160"/>
      <c r="M57" s="393"/>
    </row>
    <row r="58" spans="1:13" ht="14" thickBot="1">
      <c r="A58" s="10"/>
      <c r="B58" s="72" t="s">
        <v>202</v>
      </c>
      <c r="C58" s="77"/>
      <c r="D58" s="62"/>
      <c r="E58" s="200"/>
      <c r="G58" s="77"/>
      <c r="H58" s="62"/>
      <c r="I58" s="200"/>
      <c r="K58" s="160"/>
      <c r="L58" s="160"/>
      <c r="M58" s="393">
        <f t="shared" ref="M58:M65" si="3">K58+L58</f>
        <v>0</v>
      </c>
    </row>
    <row r="59" spans="1:13" ht="14" thickBot="1">
      <c r="A59" s="10"/>
      <c r="B59" s="72" t="s">
        <v>62</v>
      </c>
      <c r="C59" s="77"/>
      <c r="D59" s="62"/>
      <c r="E59" s="200"/>
      <c r="G59" s="77"/>
      <c r="H59" s="62"/>
      <c r="I59" s="200"/>
      <c r="K59" s="160"/>
      <c r="L59" s="160"/>
      <c r="M59" s="393">
        <f t="shared" si="3"/>
        <v>0</v>
      </c>
    </row>
    <row r="60" spans="1:13" ht="14" thickBot="1">
      <c r="A60" s="10"/>
      <c r="B60" s="72" t="s">
        <v>203</v>
      </c>
      <c r="C60" s="77"/>
      <c r="D60" s="62"/>
      <c r="E60" s="200"/>
      <c r="G60" s="77"/>
      <c r="H60" s="62"/>
      <c r="I60" s="200"/>
      <c r="K60" s="160"/>
      <c r="L60" s="160"/>
      <c r="M60" s="393">
        <f t="shared" si="3"/>
        <v>0</v>
      </c>
    </row>
    <row r="61" spans="1:13" ht="14" thickBot="1">
      <c r="A61" s="10"/>
      <c r="B61" s="72" t="s">
        <v>66</v>
      </c>
      <c r="C61" s="77"/>
      <c r="D61" s="62"/>
      <c r="E61" s="200"/>
      <c r="G61" s="77"/>
      <c r="H61" s="62"/>
      <c r="I61" s="200"/>
      <c r="K61" s="160"/>
      <c r="L61" s="160"/>
      <c r="M61" s="393">
        <f t="shared" si="3"/>
        <v>0</v>
      </c>
    </row>
    <row r="62" spans="1:13" ht="14" thickBot="1">
      <c r="A62" s="10"/>
      <c r="B62" s="72" t="s">
        <v>67</v>
      </c>
      <c r="C62" s="77"/>
      <c r="D62" s="62"/>
      <c r="E62" s="200"/>
      <c r="G62" s="77"/>
      <c r="H62" s="62"/>
      <c r="I62" s="200"/>
      <c r="K62" s="160"/>
      <c r="L62" s="160"/>
      <c r="M62" s="393">
        <f t="shared" si="3"/>
        <v>0</v>
      </c>
    </row>
    <row r="63" spans="1:13" ht="14" thickBot="1">
      <c r="A63" s="10"/>
      <c r="B63" s="72" t="s">
        <v>68</v>
      </c>
      <c r="C63" s="77"/>
      <c r="D63" s="62"/>
      <c r="E63" s="200"/>
      <c r="G63" s="77"/>
      <c r="H63" s="62"/>
      <c r="I63" s="200"/>
      <c r="K63" s="160"/>
      <c r="L63" s="160"/>
      <c r="M63" s="393">
        <f t="shared" si="3"/>
        <v>0</v>
      </c>
    </row>
    <row r="64" spans="1:13" ht="14" thickBot="1">
      <c r="A64" s="10"/>
      <c r="B64" s="72" t="s">
        <v>69</v>
      </c>
      <c r="C64" s="77"/>
      <c r="D64" s="62"/>
      <c r="E64" s="200"/>
      <c r="G64" s="77"/>
      <c r="H64" s="62"/>
      <c r="I64" s="200"/>
      <c r="K64" s="160"/>
      <c r="L64" s="160"/>
      <c r="M64" s="393">
        <f t="shared" si="3"/>
        <v>0</v>
      </c>
    </row>
    <row r="65" spans="1:13" ht="14" thickBot="1">
      <c r="A65" s="10"/>
      <c r="B65" s="72"/>
      <c r="C65" s="77"/>
      <c r="D65" s="62"/>
      <c r="E65" s="200"/>
      <c r="G65" s="77"/>
      <c r="H65" s="62"/>
      <c r="I65" s="200"/>
      <c r="K65" s="160"/>
      <c r="L65" s="160"/>
      <c r="M65" s="393">
        <f t="shared" si="3"/>
        <v>0</v>
      </c>
    </row>
    <row r="66" spans="1:13" ht="13.5" thickBot="1">
      <c r="A66" s="36">
        <v>1</v>
      </c>
      <c r="B66" s="73" t="s">
        <v>219</v>
      </c>
      <c r="C66" s="415">
        <f>SUM(C41:C65)</f>
        <v>100</v>
      </c>
      <c r="D66" s="415">
        <f>SUM(D41:D65)</f>
        <v>5</v>
      </c>
      <c r="E66" s="390">
        <f>SUM(E41:E65)</f>
        <v>600</v>
      </c>
      <c r="G66" s="416">
        <f>SUM(G41:G65)</f>
        <v>0</v>
      </c>
      <c r="H66" s="416">
        <f>SUM(H41:H65)</f>
        <v>0</v>
      </c>
      <c r="I66" s="391">
        <f>SUM(I41:I65)</f>
        <v>300</v>
      </c>
      <c r="K66" s="417"/>
      <c r="L66" s="418"/>
      <c r="M66" s="385">
        <f>SUM(M41:M65)</f>
        <v>0</v>
      </c>
    </row>
    <row r="67" spans="1:13">
      <c r="A67" s="38"/>
    </row>
    <row r="68" spans="1:13" ht="13.5" thickBot="1">
      <c r="A68" s="38"/>
    </row>
    <row r="69" spans="1:13" ht="13.5" thickBot="1">
      <c r="B69" t="s">
        <v>199</v>
      </c>
      <c r="C69" s="398" t="s">
        <v>192</v>
      </c>
      <c r="D69" s="390">
        <f>$E$66</f>
        <v>600</v>
      </c>
    </row>
    <row r="70" spans="1:13" ht="13.5" thickBot="1">
      <c r="C70" s="399" t="s">
        <v>193</v>
      </c>
      <c r="D70" s="391">
        <f>$I$66</f>
        <v>300</v>
      </c>
    </row>
    <row r="71" spans="1:13" ht="13.5" thickBot="1">
      <c r="C71" s="385" t="s">
        <v>194</v>
      </c>
      <c r="D71" s="385">
        <f>$M$66</f>
        <v>0</v>
      </c>
    </row>
    <row r="72" spans="1:13">
      <c r="C72" t="s">
        <v>195</v>
      </c>
      <c r="D72" s="386">
        <f>SUM(D69:D71)</f>
        <v>900</v>
      </c>
    </row>
  </sheetData>
  <customSheetViews>
    <customSheetView guid="{5556DC96-D068-44A2-945F-92CF014D11AC}" fitToPage="1" state="hidden">
      <pageMargins left="0" right="0" top="0" bottom="0" header="0" footer="0"/>
      <pageSetup scale="32" orientation="landscape" r:id="rId1"/>
      <headerFooter alignWithMargins="0"/>
    </customSheetView>
  </customSheetViews>
  <mergeCells count="5">
    <mergeCell ref="K37:M37"/>
    <mergeCell ref="D1:M1"/>
    <mergeCell ref="C38:E38"/>
    <mergeCell ref="G38:I38"/>
    <mergeCell ref="C37:E37"/>
  </mergeCells>
  <phoneticPr fontId="20" type="noConversion"/>
  <conditionalFormatting sqref="C1">
    <cfRule type="cellIs" dxfId="36" priority="1" stopIfTrue="1" operator="notEqual">
      <formula>$D$72</formula>
    </cfRule>
  </conditionalFormatting>
  <dataValidations count="4">
    <dataValidation type="whole" operator="greaterThan" allowBlank="1" showInputMessage="1" showErrorMessage="1" error="This is a head count._x000a__x000a_Please enter WHOLE NUMBERS ONLY!" sqref="D41:D65 H42:H65 C6:C30 F6:F30 C32:D33" xr:uid="{00000000-0002-0000-1E00-000000000000}">
      <formula1>0</formula1>
    </dataValidation>
    <dataValidation type="whole" operator="lessThan" allowBlank="1" showInputMessage="1" showErrorMessage="1" error="This is a head count._x000a__x000a_The number of students receiving athletic aid must be less than or equal to the number of equivalencies._x000a__x000a_Please check and enter WHOLE NUMBERS ONLY!" sqref="D42:D65" xr:uid="{00000000-0002-0000-1E00-000001000000}">
      <formula1>C42</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D41:D65 H43:H65 H41" xr:uid="{00000000-0002-0000-1E00-000002000000}">
      <formula1>C41</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H42:H65" xr:uid="{00000000-0002-0000-1E00-000003000000}">
      <formula1>D42</formula1>
    </dataValidation>
  </dataValidations>
  <hyperlinks>
    <hyperlink ref="B1" location="'new TOTALS rev &amp; exp categories'!A31" display="'new TOTALS rev &amp; exp categories'!A31" xr:uid="{00000000-0004-0000-1E00-000000000000}"/>
  </hyperlinks>
  <pageMargins left="0.75" right="0.75" top="1" bottom="1" header="0.5" footer="0.5"/>
  <pageSetup scale="32" orientation="landscape" r:id="rId2"/>
  <headerFooter alignWithMargins="0"/>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Sheet28">
    <tabColor indexed="50"/>
    <pageSetUpPr fitToPage="1"/>
  </sheetPr>
  <dimension ref="A1:M22"/>
  <sheetViews>
    <sheetView workbookViewId="0">
      <selection activeCell="K9" sqref="K9"/>
    </sheetView>
  </sheetViews>
  <sheetFormatPr defaultColWidth="8.7265625" defaultRowHeight="14.5"/>
  <cols>
    <col min="1" max="1" width="3.81640625" style="550" customWidth="1"/>
    <col min="2" max="2" width="22.81640625" style="550" customWidth="1"/>
    <col min="3" max="4" width="10.81640625" style="550" customWidth="1"/>
    <col min="5" max="5" width="17" style="550" customWidth="1"/>
    <col min="6" max="6" width="16" style="550" customWidth="1"/>
    <col min="7" max="9" width="10.81640625" style="550" customWidth="1"/>
    <col min="10" max="10" width="7.54296875" style="550" customWidth="1"/>
    <col min="11" max="11" width="11.81640625" style="550" customWidth="1"/>
    <col min="12" max="12" width="11.1796875" style="550" customWidth="1"/>
    <col min="13" max="16384" width="8.7265625" style="550"/>
  </cols>
  <sheetData>
    <row r="1" spans="1:13" s="679" customFormat="1" ht="122.25" customHeight="1">
      <c r="A1" s="687">
        <f>'TOTALS rev &amp; exp categories'!A36</f>
        <v>22</v>
      </c>
      <c r="B1" s="769" t="str">
        <f>'TOTALS rev &amp; exp categories'!B36</f>
        <v>Coaching Salaries, Benefits, and Bonuses Paid by the University and Related Entities.</v>
      </c>
      <c r="C1" s="768">
        <f>'TOTALS rev &amp; exp categories'!C36</f>
        <v>0</v>
      </c>
      <c r="D1" s="861" t="str">
        <f>'TOTALS rev &amp; exp categories'!D36</f>
        <v>Input compensation, bonuses and benefits paid to all coaches reportable on the university or related entities  W-2 and 1099 forms, as well as non-taxable benefits (1098T) inclusive of:                                                                                   
• Gross wages and bonuses.
• Taxable and non-taxable benefits include: allowances, speaking fees, retirement, stipends, memberships, media income, tuition reimbursement/exemptions (for self or a dependent) and earned deferred compensation, including those funded by the state.
Place any severance payments in Category 26.
Note: Bonuses related to participation in a post-season football bowl game should be included in Category 41A.</v>
      </c>
      <c r="E1" s="861"/>
      <c r="F1" s="861"/>
      <c r="G1" s="861"/>
      <c r="H1" s="861"/>
      <c r="I1" s="861"/>
      <c r="J1" s="861"/>
      <c r="K1" s="861"/>
      <c r="L1" s="594"/>
      <c r="M1" s="594"/>
    </row>
    <row r="2" spans="1:13" ht="30.75" customHeight="1">
      <c r="A2" s="806"/>
      <c r="B2" s="807"/>
      <c r="D2" s="594"/>
      <c r="E2" s="594"/>
      <c r="F2" s="594"/>
      <c r="G2" s="594"/>
      <c r="H2" s="594"/>
      <c r="I2" s="594"/>
      <c r="J2" s="594"/>
      <c r="K2" s="594"/>
      <c r="L2" s="594"/>
      <c r="M2" s="594"/>
    </row>
    <row r="3" spans="1:13" s="679" customFormat="1" ht="175.75" customHeight="1">
      <c r="A3" s="687">
        <f>'TOTALS rev &amp; exp categories'!A37</f>
        <v>23</v>
      </c>
      <c r="B3" s="769" t="str">
        <f>'TOTALS rev &amp; exp categories'!B37</f>
        <v>Coaching Salaries, Benefits and Bonuses Paid by a Third Party.</v>
      </c>
      <c r="C3" s="768">
        <f>'TOTALS rev &amp; exp categories'!C37</f>
        <v>0</v>
      </c>
      <c r="D3" s="861" t="str">
        <f>'TOTALS rev &amp; exp categories'!D37</f>
        <v>Input compensation, bonuses and benefits paid to all coaches by a third party and contractually guaranteed by the institution, but not included on the institutions W-2, as well as any non-taxable benefits, including:                           
• Car stipend.
• Country club membership.
• Allowances for clothing, housing, and entertainment.
• Speaking fees.
• Camps compensation.
• Media income.
• Shoe and apparel income.
Expense Category 23 and 25 should equal Category 10.
Note: Bonuses related to participation in a post-season football bowl game should be included in Category 41A.</v>
      </c>
      <c r="E3" s="861"/>
      <c r="F3" s="861"/>
      <c r="G3" s="861"/>
      <c r="H3" s="861"/>
      <c r="I3" s="861"/>
      <c r="J3" s="861"/>
      <c r="K3" s="861"/>
      <c r="L3" s="594"/>
      <c r="M3" s="594"/>
    </row>
    <row r="4" spans="1:13" ht="30" customHeight="1">
      <c r="A4" s="806"/>
      <c r="B4" s="807"/>
      <c r="D4" s="594"/>
      <c r="E4" s="594"/>
      <c r="F4" s="594"/>
      <c r="G4" s="594"/>
      <c r="H4" s="594"/>
      <c r="I4" s="594"/>
      <c r="J4" s="594"/>
      <c r="K4" s="594"/>
      <c r="L4" s="594"/>
      <c r="M4" s="594"/>
    </row>
    <row r="5" spans="1:13" ht="80.25" customHeight="1">
      <c r="E5" s="808" t="str">
        <f>$B$1</f>
        <v>Coaching Salaries, Benefits, and Bonuses Paid by the University and Related Entities.</v>
      </c>
      <c r="F5" s="808" t="str">
        <f>$B$3</f>
        <v>Coaching Salaries, Benefits and Bonuses Paid by a Third Party.</v>
      </c>
    </row>
    <row r="6" spans="1:13">
      <c r="E6" s="808">
        <f>$A$1</f>
        <v>22</v>
      </c>
      <c r="F6" s="808">
        <f>$A$3</f>
        <v>23</v>
      </c>
    </row>
    <row r="7" spans="1:13" ht="15" thickBot="1">
      <c r="B7" s="756" t="s">
        <v>220</v>
      </c>
      <c r="E7" s="808"/>
      <c r="F7" s="808"/>
    </row>
    <row r="8" spans="1:13" ht="15.75" customHeight="1" thickBot="1">
      <c r="C8" s="887" t="s">
        <v>192</v>
      </c>
      <c r="D8" s="761" t="s">
        <v>221</v>
      </c>
      <c r="E8" s="766">
        <f>'exp exp2 M coach comp by spt'!$E$8</f>
        <v>0</v>
      </c>
      <c r="F8" s="766">
        <f>'exp exp2 M coach comp by spt'!$G$8</f>
        <v>0</v>
      </c>
    </row>
    <row r="9" spans="1:13" ht="15" thickBot="1">
      <c r="B9" s="551"/>
      <c r="C9" s="888"/>
      <c r="D9" s="761" t="s">
        <v>222</v>
      </c>
      <c r="E9" s="766">
        <f>'exp exp2 M coach comp by spt'!$E$9</f>
        <v>0</v>
      </c>
      <c r="F9" s="766">
        <f>'exp exp2 M coach comp by spt'!$G$9</f>
        <v>0</v>
      </c>
    </row>
    <row r="10" spans="1:13" ht="15" thickBot="1">
      <c r="B10" s="551"/>
      <c r="C10" s="889" t="s">
        <v>193</v>
      </c>
      <c r="D10" s="764" t="s">
        <v>221</v>
      </c>
      <c r="E10" s="766">
        <f>'exp exp2 W coach comp by spt'!$E$8</f>
        <v>0</v>
      </c>
      <c r="F10" s="766">
        <f>'exp exp2 W coach comp by spt'!$G$8</f>
        <v>0</v>
      </c>
    </row>
    <row r="11" spans="1:13" ht="13.5" customHeight="1" thickBot="1">
      <c r="B11" s="551"/>
      <c r="C11" s="888"/>
      <c r="D11" s="764" t="s">
        <v>222</v>
      </c>
      <c r="E11" s="766">
        <f>'exp exp2 W coach comp by spt'!$E$9</f>
        <v>0</v>
      </c>
      <c r="F11" s="766">
        <f>'exp exp2 W coach comp by spt'!$G$9</f>
        <v>0</v>
      </c>
    </row>
    <row r="12" spans="1:13" ht="15" hidden="1" thickBot="1">
      <c r="B12" s="551"/>
      <c r="C12" s="885" t="s">
        <v>223</v>
      </c>
      <c r="D12" s="886"/>
      <c r="E12" s="796"/>
      <c r="F12" s="796"/>
    </row>
    <row r="13" spans="1:13" ht="19.5" customHeight="1">
      <c r="B13" s="551"/>
      <c r="C13" s="551" t="s">
        <v>195</v>
      </c>
      <c r="D13" s="551"/>
      <c r="E13" s="774">
        <f>SUM(E8:E12)</f>
        <v>0</v>
      </c>
      <c r="F13" s="774">
        <f>SUM(F8:F12)</f>
        <v>0</v>
      </c>
    </row>
    <row r="14" spans="1:13">
      <c r="E14" s="809"/>
    </row>
    <row r="21" spans="3:3">
      <c r="C21" s="624"/>
    </row>
    <row r="22" spans="3:3">
      <c r="C22" s="624"/>
    </row>
  </sheetData>
  <sheetProtection formatCells="0" formatColumns="0" formatRows="0"/>
  <customSheetViews>
    <customSheetView guid="{5556DC96-D068-44A2-945F-92CF014D11AC}" fitToPage="1" hiddenRows="1">
      <selection activeCell="F12" sqref="F12"/>
      <pageMargins left="0" right="0" top="0" bottom="0" header="0" footer="0"/>
      <printOptions gridLines="1"/>
      <pageSetup scale="72" orientation="portrait" r:id="rId1"/>
      <headerFooter alignWithMargins="0">
        <oddFooter>&amp;L&amp;8File: &amp;Z&amp;F
Sheet: &amp;A&amp;R&amp;8&amp;P of &amp;N</oddFooter>
      </headerFooter>
    </customSheetView>
  </customSheetViews>
  <mergeCells count="5">
    <mergeCell ref="D1:K1"/>
    <mergeCell ref="D3:K3"/>
    <mergeCell ref="C12:D12"/>
    <mergeCell ref="C8:C9"/>
    <mergeCell ref="C10:C11"/>
  </mergeCells>
  <phoneticPr fontId="20" type="noConversion"/>
  <conditionalFormatting sqref="C2 C4">
    <cfRule type="cellIs" dxfId="35" priority="1" stopIfTrue="1" operator="notEqual">
      <formula>$D$22</formula>
    </cfRule>
  </conditionalFormatting>
  <conditionalFormatting sqref="C1">
    <cfRule type="cellIs" dxfId="34" priority="2" stopIfTrue="1" operator="notEqual">
      <formula>$E$13</formula>
    </cfRule>
  </conditionalFormatting>
  <conditionalFormatting sqref="C3">
    <cfRule type="cellIs" dxfId="33" priority="3" stopIfTrue="1" operator="notEqual">
      <formula>$F$13</formula>
    </cfRule>
  </conditionalFormatting>
  <dataValidations count="4">
    <dataValidation type="whole" operator="greaterThan" allowBlank="1" showInputMessage="1" showErrorMessage="1" error="This is a head count._x000a__x000a_Please enter WHOLE NUMBERS ONLY!" sqref="H12:H14 D3:D4" xr:uid="{00000000-0002-0000-1F00-000000000000}">
      <formula1>0</formula1>
    </dataValidation>
    <dataValidation type="whole" operator="lessThan" allowBlank="1" showInputMessage="1" showErrorMessage="1" error="This is a head count._x000a__x000a_The number of students receiving athletic aid must be less than or equal to the number of equivalencies._x000a__x000a_Please check and enter WHOLE NUMBERS ONLY!" sqref="D3:D4" xr:uid="{00000000-0002-0000-1F00-000001000000}">
      <formula1>C3</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H12:H14 D3:D4" xr:uid="{00000000-0002-0000-1F00-000002000000}">
      <formula1>C3</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H12:H14" xr:uid="{00000000-0002-0000-1F00-000003000000}">
      <formula1>D20</formula1>
    </dataValidation>
  </dataValidations>
  <hyperlinks>
    <hyperlink ref="B1" location="'TOTALS rev &amp; exp categories'!B35" display="'TOTALS rev &amp; exp categories'!B35" xr:uid="{00000000-0004-0000-1F00-000000000000}"/>
    <hyperlink ref="B3" location="'TOTALS rev &amp; exp categories'!B36" display="'TOTALS rev &amp; exp categories'!B36" xr:uid="{00000000-0004-0000-1F00-000001000000}"/>
    <hyperlink ref="C8:C9" location="'exp exp2 M coach comp by spt'!A1" display="Men's" xr:uid="{00000000-0004-0000-1F00-000002000000}"/>
    <hyperlink ref="C10:C11" location="'exp exp2 W coach comp by spt'!A1" display="Women's" xr:uid="{00000000-0004-0000-1F00-000003000000}"/>
  </hyperlinks>
  <printOptions gridLines="1"/>
  <pageMargins left="0.5" right="0.5" top="0.5" bottom="0.5" header="0.25" footer="0.25"/>
  <pageSetup scale="72" orientation="portrait" r:id="rId2"/>
  <headerFooter alignWithMargins="0">
    <oddFooter>&amp;L&amp;8File: &amp;Z&amp;F
Sheet: &amp;A&amp;R&amp;8&amp;P of &amp;N</oddFooter>
  </headerFooter>
  <legacyDrawing r:id="rId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Sheet29">
    <tabColor indexed="50"/>
    <pageSetUpPr fitToPage="1"/>
  </sheetPr>
  <dimension ref="A1:N39"/>
  <sheetViews>
    <sheetView topLeftCell="A10" workbookViewId="0">
      <selection activeCell="D44" sqref="D44"/>
    </sheetView>
  </sheetViews>
  <sheetFormatPr defaultColWidth="8.7265625" defaultRowHeight="14.5"/>
  <cols>
    <col min="1" max="1" width="3.81640625" style="550" customWidth="1"/>
    <col min="2" max="2" width="22.81640625" style="550" customWidth="1"/>
    <col min="3" max="10" width="16.54296875" style="550" customWidth="1"/>
    <col min="11" max="11" width="11.81640625" style="550" customWidth="1"/>
    <col min="12" max="12" width="11.1796875" style="550" customWidth="1"/>
    <col min="13" max="16384" width="8.7265625" style="550"/>
  </cols>
  <sheetData>
    <row r="1" spans="1:14" s="679" customFormat="1" ht="55" customHeight="1">
      <c r="A1" s="894">
        <f>'TOTALS rev &amp; exp categories'!A36</f>
        <v>22</v>
      </c>
      <c r="B1" s="896" t="str">
        <f>'TOTALS rev &amp; exp categories'!B36</f>
        <v>Coaching Salaries, Benefits, and Bonuses Paid by the University and Related Entities.</v>
      </c>
      <c r="C1" s="810" t="s">
        <v>221</v>
      </c>
      <c r="D1" s="811">
        <f>'exp exp2 coach comp by gender'!E8</f>
        <v>0</v>
      </c>
      <c r="E1" s="890" t="str">
        <f>'TOTALS rev &amp; exp categories'!D36</f>
        <v>Input compensation, bonuses and benefits paid to all coaches reportable on the university or related entities  W-2 and 1099 forms, as well as non-taxable benefits (1098T) inclusive of:                                                                                   
• Gross wages and bonuses.
• Taxable and non-taxable benefits include: allowances, speaking fees, retirement, stipends, memberships, media income, tuition reimbursement/exemptions (for self or a dependent) and earned deferred compensation, including those funded by the state.
Place any severance payments in Category 26.
Note: Bonuses related to participation in a post-season football bowl game should be included in Category 41A.</v>
      </c>
      <c r="F1" s="890"/>
      <c r="G1" s="890"/>
      <c r="H1" s="890"/>
      <c r="I1" s="890"/>
      <c r="J1" s="890"/>
      <c r="K1" s="891"/>
      <c r="L1" s="594"/>
      <c r="M1" s="594"/>
      <c r="N1" s="594"/>
    </row>
    <row r="2" spans="1:14" s="679" customFormat="1" ht="89.5" customHeight="1" thickBot="1">
      <c r="A2" s="895"/>
      <c r="B2" s="897"/>
      <c r="C2" s="812" t="s">
        <v>222</v>
      </c>
      <c r="D2" s="813">
        <f>'exp exp2 coach comp by gender'!E9</f>
        <v>0</v>
      </c>
      <c r="E2" s="892"/>
      <c r="F2" s="892"/>
      <c r="G2" s="892"/>
      <c r="H2" s="892"/>
      <c r="I2" s="892"/>
      <c r="J2" s="892"/>
      <c r="K2" s="893"/>
    </row>
    <row r="3" spans="1:14" s="679" customFormat="1" ht="33.75" customHeight="1">
      <c r="A3" s="898">
        <f>'TOTALS rev &amp; exp categories'!A37</f>
        <v>23</v>
      </c>
      <c r="B3" s="896" t="str">
        <f>'TOTALS rev &amp; exp categories'!B37</f>
        <v>Coaching Salaries, Benefits and Bonuses Paid by a Third Party.</v>
      </c>
      <c r="C3" s="810" t="s">
        <v>221</v>
      </c>
      <c r="D3" s="811">
        <f>'exp exp2 coach comp by gender'!F8</f>
        <v>0</v>
      </c>
      <c r="E3" s="890" t="str">
        <f>'TOTALS rev &amp; exp categories'!$D$37</f>
        <v>Input compensation, bonuses and benefits paid to all coaches by a third party and contractually guaranteed by the institution, but not included on the institutions W-2, as well as any non-taxable benefits, including:                           
• Car stipend.
• Country club membership.
• Allowances for clothing, housing, and entertainment.
• Speaking fees.
• Camps compensation.
• Media income.
• Shoe and apparel income.
Expense Category 23 and 25 should equal Category 10.
Note: Bonuses related to participation in a post-season football bowl game should be included in Category 41A.</v>
      </c>
      <c r="F3" s="890"/>
      <c r="G3" s="890"/>
      <c r="H3" s="890"/>
      <c r="I3" s="890"/>
      <c r="J3" s="890"/>
      <c r="K3" s="891"/>
      <c r="L3" s="594"/>
      <c r="M3" s="594"/>
    </row>
    <row r="4" spans="1:14" s="679" customFormat="1" ht="165" customHeight="1" thickBot="1">
      <c r="A4" s="899"/>
      <c r="B4" s="900"/>
      <c r="C4" s="812" t="s">
        <v>222</v>
      </c>
      <c r="D4" s="813">
        <f>'exp exp2 coach comp by gender'!F9</f>
        <v>0</v>
      </c>
      <c r="E4" s="892"/>
      <c r="F4" s="892"/>
      <c r="G4" s="892"/>
      <c r="H4" s="892"/>
      <c r="I4" s="892"/>
      <c r="J4" s="892"/>
      <c r="K4" s="893"/>
      <c r="L4" s="594"/>
      <c r="M4" s="594"/>
    </row>
    <row r="5" spans="1:14" ht="18.75" customHeight="1">
      <c r="A5" s="806"/>
      <c r="B5" s="760"/>
      <c r="D5" s="594"/>
      <c r="E5" s="594"/>
      <c r="F5" s="594"/>
      <c r="G5" s="594"/>
      <c r="H5" s="594"/>
      <c r="I5" s="594"/>
      <c r="J5" s="594"/>
      <c r="K5" s="594"/>
      <c r="L5" s="594"/>
      <c r="M5" s="594"/>
    </row>
    <row r="6" spans="1:14" ht="51.75" customHeight="1">
      <c r="E6" s="850" t="str">
        <f>$B$1</f>
        <v>Coaching Salaries, Benefits, and Bonuses Paid by the University and Related Entities.</v>
      </c>
      <c r="F6" s="850"/>
      <c r="G6" s="850" t="str">
        <f>$B$3</f>
        <v>Coaching Salaries, Benefits and Bonuses Paid by a Third Party.</v>
      </c>
      <c r="H6" s="850"/>
    </row>
    <row r="7" spans="1:14" ht="15" thickBot="1">
      <c r="E7" s="850">
        <f>$A$1</f>
        <v>22</v>
      </c>
      <c r="F7" s="850"/>
      <c r="G7" s="850">
        <f>$A$3</f>
        <v>23</v>
      </c>
      <c r="H7" s="850"/>
    </row>
    <row r="8" spans="1:14" ht="15.75" customHeight="1" thickBot="1">
      <c r="B8" s="756" t="s">
        <v>220</v>
      </c>
      <c r="C8" s="761" t="s">
        <v>192</v>
      </c>
      <c r="D8" s="761" t="s">
        <v>221</v>
      </c>
      <c r="E8" s="902">
        <f>$E$39</f>
        <v>0</v>
      </c>
      <c r="F8" s="902"/>
      <c r="G8" s="902">
        <f>$F$39</f>
        <v>0</v>
      </c>
      <c r="H8" s="902"/>
    </row>
    <row r="9" spans="1:14" ht="15" thickBot="1">
      <c r="D9" s="761" t="s">
        <v>222</v>
      </c>
      <c r="E9" s="902">
        <f>$I$39</f>
        <v>0</v>
      </c>
      <c r="F9" s="902"/>
      <c r="G9" s="902">
        <f>$J$39</f>
        <v>0</v>
      </c>
      <c r="H9" s="902"/>
    </row>
    <row r="10" spans="1:14" ht="15" thickBot="1"/>
    <row r="11" spans="1:14" ht="15" thickBot="1">
      <c r="B11" s="589"/>
      <c r="C11" s="871" t="s">
        <v>224</v>
      </c>
      <c r="D11" s="872"/>
      <c r="E11" s="872"/>
      <c r="F11" s="901"/>
      <c r="G11" s="872" t="s">
        <v>225</v>
      </c>
      <c r="H11" s="872"/>
      <c r="I11" s="872"/>
      <c r="J11" s="873"/>
    </row>
    <row r="12" spans="1:14" ht="108.65" customHeight="1">
      <c r="B12" s="657" t="s">
        <v>33</v>
      </c>
      <c r="C12" s="698" t="s">
        <v>215</v>
      </c>
      <c r="D12" s="699" t="s">
        <v>216</v>
      </c>
      <c r="E12" s="700" t="str">
        <f>$B$1</f>
        <v>Coaching Salaries, Benefits, and Bonuses Paid by the University and Related Entities.</v>
      </c>
      <c r="F12" s="700" t="str">
        <f>$B$3</f>
        <v>Coaching Salaries, Benefits and Bonuses Paid by a Third Party.</v>
      </c>
      <c r="G12" s="700" t="s">
        <v>215</v>
      </c>
      <c r="H12" s="700" t="s">
        <v>216</v>
      </c>
      <c r="I12" s="700" t="str">
        <f>$B$1</f>
        <v>Coaching Salaries, Benefits, and Bonuses Paid by the University and Related Entities.</v>
      </c>
      <c r="J12" s="700" t="str">
        <f>$B$3</f>
        <v>Coaching Salaries, Benefits and Bonuses Paid by a Third Party.</v>
      </c>
    </row>
    <row r="13" spans="1:14" ht="15" thickBot="1">
      <c r="B13" s="658"/>
      <c r="C13" s="701">
        <v>1</v>
      </c>
      <c r="D13" s="702">
        <v>2</v>
      </c>
      <c r="E13" s="681">
        <f>$A$1</f>
        <v>22</v>
      </c>
      <c r="F13" s="681">
        <f>$A$3</f>
        <v>23</v>
      </c>
      <c r="G13" s="681">
        <v>1</v>
      </c>
      <c r="H13" s="681">
        <v>2</v>
      </c>
      <c r="I13" s="681">
        <f>$A$1</f>
        <v>22</v>
      </c>
      <c r="J13" s="681">
        <f>$A$3</f>
        <v>23</v>
      </c>
    </row>
    <row r="14" spans="1:14" ht="13.5" customHeight="1">
      <c r="B14" s="582" t="s">
        <v>39</v>
      </c>
      <c r="C14" s="629"/>
      <c r="D14" s="632"/>
      <c r="E14" s="703"/>
      <c r="F14" s="703"/>
      <c r="G14" s="629"/>
      <c r="H14" s="632"/>
      <c r="I14" s="703"/>
      <c r="J14" s="703"/>
    </row>
    <row r="15" spans="1:14">
      <c r="A15" s="666"/>
      <c r="B15" s="582" t="s">
        <v>41</v>
      </c>
      <c r="C15" s="629"/>
      <c r="D15" s="632"/>
      <c r="E15" s="703"/>
      <c r="F15" s="703"/>
      <c r="G15" s="629"/>
      <c r="H15" s="632"/>
      <c r="I15" s="703"/>
      <c r="J15" s="703"/>
    </row>
    <row r="16" spans="1:14">
      <c r="A16" s="666"/>
      <c r="B16" s="582" t="s">
        <v>45</v>
      </c>
      <c r="C16" s="629"/>
      <c r="D16" s="632"/>
      <c r="E16" s="703"/>
      <c r="F16" s="703"/>
      <c r="G16" s="629"/>
      <c r="H16" s="632"/>
      <c r="I16" s="703"/>
      <c r="J16" s="703"/>
    </row>
    <row r="17" spans="1:10">
      <c r="A17" s="666"/>
      <c r="B17" s="582" t="s">
        <v>47</v>
      </c>
      <c r="C17" s="629"/>
      <c r="D17" s="632"/>
      <c r="E17" s="703"/>
      <c r="F17" s="703"/>
      <c r="G17" s="629"/>
      <c r="H17" s="632"/>
      <c r="I17" s="703"/>
      <c r="J17" s="703"/>
    </row>
    <row r="18" spans="1:10">
      <c r="B18" s="582" t="s">
        <v>49</v>
      </c>
      <c r="C18" s="629"/>
      <c r="D18" s="632"/>
      <c r="E18" s="703"/>
      <c r="F18" s="703"/>
      <c r="G18" s="629"/>
      <c r="H18" s="632"/>
      <c r="I18" s="703"/>
      <c r="J18" s="703"/>
    </row>
    <row r="19" spans="1:10">
      <c r="A19" s="666"/>
      <c r="B19" s="582" t="s">
        <v>50</v>
      </c>
      <c r="C19" s="629"/>
      <c r="D19" s="632"/>
      <c r="E19" s="703"/>
      <c r="F19" s="703"/>
      <c r="G19" s="629"/>
      <c r="H19" s="632"/>
      <c r="I19" s="703"/>
      <c r="J19" s="703"/>
    </row>
    <row r="20" spans="1:10">
      <c r="B20" s="582" t="s">
        <v>51</v>
      </c>
      <c r="C20" s="629"/>
      <c r="D20" s="632"/>
      <c r="E20" s="703"/>
      <c r="F20" s="703"/>
      <c r="G20" s="629"/>
      <c r="H20" s="632"/>
      <c r="I20" s="703"/>
      <c r="J20" s="703"/>
    </row>
    <row r="21" spans="1:10">
      <c r="B21" s="582" t="s">
        <v>52</v>
      </c>
      <c r="C21" s="629"/>
      <c r="D21" s="632"/>
      <c r="E21" s="703"/>
      <c r="F21" s="703"/>
      <c r="G21" s="629"/>
      <c r="H21" s="632"/>
      <c r="I21" s="703"/>
      <c r="J21" s="703"/>
    </row>
    <row r="22" spans="1:10">
      <c r="B22" s="582" t="s">
        <v>53</v>
      </c>
      <c r="C22" s="629"/>
      <c r="D22" s="632"/>
      <c r="E22" s="703"/>
      <c r="F22" s="703"/>
      <c r="G22" s="629"/>
      <c r="H22" s="632"/>
      <c r="I22" s="703"/>
      <c r="J22" s="703"/>
    </row>
    <row r="23" spans="1:10">
      <c r="B23" s="582" t="s">
        <v>54</v>
      </c>
      <c r="C23" s="629"/>
      <c r="D23" s="632"/>
      <c r="E23" s="703"/>
      <c r="F23" s="703"/>
      <c r="G23" s="629"/>
      <c r="H23" s="632"/>
      <c r="I23" s="703"/>
      <c r="J23" s="703"/>
    </row>
    <row r="24" spans="1:10">
      <c r="B24" s="582" t="s">
        <v>55</v>
      </c>
      <c r="C24" s="814"/>
      <c r="D24" s="815"/>
      <c r="E24" s="816"/>
      <c r="F24" s="816"/>
      <c r="G24" s="814"/>
      <c r="H24" s="815"/>
      <c r="I24" s="816"/>
      <c r="J24" s="816"/>
    </row>
    <row r="25" spans="1:10">
      <c r="B25" s="582" t="s">
        <v>58</v>
      </c>
      <c r="C25" s="629"/>
      <c r="D25" s="632"/>
      <c r="E25" s="703"/>
      <c r="F25" s="703"/>
      <c r="G25" s="629"/>
      <c r="H25" s="632"/>
      <c r="I25" s="703"/>
      <c r="J25" s="703"/>
    </row>
    <row r="26" spans="1:10">
      <c r="B26" s="582" t="s">
        <v>59</v>
      </c>
      <c r="C26" s="629"/>
      <c r="D26" s="632"/>
      <c r="E26" s="703"/>
      <c r="F26" s="703"/>
      <c r="G26" s="629"/>
      <c r="H26" s="632"/>
      <c r="I26" s="703"/>
      <c r="J26" s="703"/>
    </row>
    <row r="27" spans="1:10">
      <c r="B27" s="582" t="s">
        <v>61</v>
      </c>
      <c r="C27" s="629"/>
      <c r="D27" s="632"/>
      <c r="E27" s="703"/>
      <c r="F27" s="703"/>
      <c r="G27" s="629"/>
      <c r="H27" s="632"/>
      <c r="I27" s="703"/>
      <c r="J27" s="703"/>
    </row>
    <row r="28" spans="1:10">
      <c r="B28" s="582" t="s">
        <v>62</v>
      </c>
      <c r="C28" s="629"/>
      <c r="D28" s="632"/>
      <c r="E28" s="703"/>
      <c r="F28" s="703"/>
      <c r="G28" s="629"/>
      <c r="H28" s="632"/>
      <c r="I28" s="703"/>
      <c r="J28" s="703"/>
    </row>
    <row r="29" spans="1:10">
      <c r="B29" s="582" t="s">
        <v>63</v>
      </c>
      <c r="C29" s="629"/>
      <c r="D29" s="632"/>
      <c r="E29" s="703"/>
      <c r="F29" s="703"/>
      <c r="G29" s="629"/>
      <c r="H29" s="632"/>
      <c r="I29" s="703"/>
      <c r="J29" s="703"/>
    </row>
    <row r="30" spans="1:10">
      <c r="B30" s="582" t="s">
        <v>64</v>
      </c>
      <c r="C30" s="629"/>
      <c r="D30" s="632"/>
      <c r="E30" s="703"/>
      <c r="F30" s="703"/>
      <c r="G30" s="629"/>
      <c r="H30" s="632"/>
      <c r="I30" s="703"/>
      <c r="J30" s="703"/>
    </row>
    <row r="31" spans="1:10">
      <c r="B31" s="582" t="s">
        <v>66</v>
      </c>
      <c r="C31" s="629"/>
      <c r="D31" s="632"/>
      <c r="E31" s="703"/>
      <c r="F31" s="703"/>
      <c r="G31" s="629"/>
      <c r="H31" s="632"/>
      <c r="I31" s="703"/>
      <c r="J31" s="703"/>
    </row>
    <row r="32" spans="1:10">
      <c r="B32" s="582" t="s">
        <v>67</v>
      </c>
      <c r="C32" s="629"/>
      <c r="D32" s="632"/>
      <c r="E32" s="703"/>
      <c r="F32" s="703"/>
      <c r="G32" s="629"/>
      <c r="H32" s="632"/>
      <c r="I32" s="703"/>
      <c r="J32" s="703"/>
    </row>
    <row r="33" spans="1:10">
      <c r="B33" s="582" t="s">
        <v>68</v>
      </c>
      <c r="C33" s="629"/>
      <c r="D33" s="632"/>
      <c r="E33" s="703"/>
      <c r="F33" s="703"/>
      <c r="G33" s="629"/>
      <c r="H33" s="632"/>
      <c r="I33" s="703"/>
      <c r="J33" s="703"/>
    </row>
    <row r="34" spans="1:10">
      <c r="B34" s="582" t="s">
        <v>69</v>
      </c>
      <c r="C34" s="629"/>
      <c r="D34" s="632"/>
      <c r="E34" s="703"/>
      <c r="F34" s="703"/>
      <c r="G34" s="629"/>
      <c r="H34" s="632"/>
      <c r="I34" s="703"/>
      <c r="J34" s="703"/>
    </row>
    <row r="35" spans="1:10">
      <c r="B35" s="582"/>
      <c r="C35" s="629"/>
      <c r="D35" s="632"/>
      <c r="E35" s="703"/>
      <c r="F35" s="703"/>
      <c r="G35" s="629"/>
      <c r="H35" s="632"/>
      <c r="I35" s="703"/>
      <c r="J35" s="703"/>
    </row>
    <row r="36" spans="1:10" ht="15" thickBot="1">
      <c r="B36" s="582"/>
      <c r="C36" s="635"/>
      <c r="D36" s="638"/>
      <c r="E36" s="704"/>
      <c r="F36" s="704"/>
      <c r="G36" s="635"/>
      <c r="H36" s="638"/>
      <c r="I36" s="704"/>
      <c r="J36" s="704"/>
    </row>
    <row r="37" spans="1:10" ht="15" thickBot="1">
      <c r="A37" s="666"/>
      <c r="B37" s="690" t="s">
        <v>196</v>
      </c>
      <c r="C37" s="705">
        <f>SUM(C14:C36)</f>
        <v>0</v>
      </c>
      <c r="D37" s="705">
        <f>SUM(D14:D36)</f>
        <v>0</v>
      </c>
      <c r="E37" s="706">
        <f>SUM(E14:E35)</f>
        <v>0</v>
      </c>
      <c r="F37" s="706">
        <f>SUM(F14:F35)</f>
        <v>0</v>
      </c>
      <c r="G37" s="705">
        <f>SUM(G14:G36)</f>
        <v>0</v>
      </c>
      <c r="H37" s="705">
        <f>SUM(H14:H36)</f>
        <v>0</v>
      </c>
      <c r="I37" s="706">
        <f>SUM(I14:I35)</f>
        <v>0</v>
      </c>
      <c r="J37" s="706">
        <f>SUM(J14:J35)</f>
        <v>0</v>
      </c>
    </row>
    <row r="38" spans="1:10" ht="30" thickTop="1" thickBot="1">
      <c r="A38" s="666"/>
      <c r="B38" s="691" t="s">
        <v>209</v>
      </c>
      <c r="C38" s="817"/>
      <c r="D38" s="817"/>
      <c r="E38" s="692"/>
      <c r="F38" s="692"/>
      <c r="G38" s="817"/>
      <c r="H38" s="817"/>
      <c r="I38" s="692"/>
      <c r="J38" s="692"/>
    </row>
    <row r="39" spans="1:10" ht="15.5" thickTop="1" thickBot="1">
      <c r="A39" s="666"/>
      <c r="B39" s="694" t="s">
        <v>210</v>
      </c>
      <c r="C39" s="817"/>
      <c r="D39" s="817"/>
      <c r="E39" s="762">
        <f>E37+E38</f>
        <v>0</v>
      </c>
      <c r="F39" s="762">
        <f>F37+F38</f>
        <v>0</v>
      </c>
      <c r="G39" s="817"/>
      <c r="H39" s="817"/>
      <c r="I39" s="762">
        <f>I37+I38</f>
        <v>0</v>
      </c>
      <c r="J39" s="762">
        <f>J37+J38</f>
        <v>0</v>
      </c>
    </row>
  </sheetData>
  <sheetProtection formatCells="0" formatColumns="0" formatRows="0"/>
  <customSheetViews>
    <customSheetView guid="{5556DC96-D068-44A2-945F-92CF014D11AC}" fitToPage="1" topLeftCell="B19">
      <selection activeCell="E6" sqref="E6:F6"/>
      <pageMargins left="0" right="0" top="0" bottom="0" header="0" footer="0"/>
      <printOptions gridLines="1"/>
      <pageSetup scale="74" orientation="portrait" r:id="rId1"/>
      <headerFooter alignWithMargins="0">
        <oddFooter>&amp;L&amp;8File: &amp;Z&amp;F
Sheet: &amp;A&amp;R&amp;8&amp;P of &amp;N</oddFooter>
      </headerFooter>
    </customSheetView>
  </customSheetViews>
  <mergeCells count="16">
    <mergeCell ref="C11:F11"/>
    <mergeCell ref="G11:J11"/>
    <mergeCell ref="E6:F6"/>
    <mergeCell ref="E8:F8"/>
    <mergeCell ref="E7:F7"/>
    <mergeCell ref="E9:F9"/>
    <mergeCell ref="G6:H6"/>
    <mergeCell ref="G7:H7"/>
    <mergeCell ref="G8:H8"/>
    <mergeCell ref="G9:H9"/>
    <mergeCell ref="E1:K2"/>
    <mergeCell ref="E3:K4"/>
    <mergeCell ref="A1:A2"/>
    <mergeCell ref="B1:B2"/>
    <mergeCell ref="A3:A4"/>
    <mergeCell ref="B3:B4"/>
  </mergeCells>
  <phoneticPr fontId="20" type="noConversion"/>
  <conditionalFormatting sqref="D1">
    <cfRule type="cellIs" dxfId="32" priority="1" stopIfTrue="1" operator="notEqual">
      <formula>$E$8</formula>
    </cfRule>
  </conditionalFormatting>
  <conditionalFormatting sqref="D2">
    <cfRule type="cellIs" dxfId="31" priority="2" stopIfTrue="1" operator="notEqual">
      <formula>$E$9</formula>
    </cfRule>
  </conditionalFormatting>
  <conditionalFormatting sqref="D3">
    <cfRule type="cellIs" dxfId="30" priority="3" stopIfTrue="1" operator="notEqual">
      <formula>$G$8</formula>
    </cfRule>
  </conditionalFormatting>
  <conditionalFormatting sqref="D4">
    <cfRule type="cellIs" dxfId="29" priority="4" stopIfTrue="1" operator="notEqual">
      <formula>$G$9</formula>
    </cfRule>
  </conditionalFormatting>
  <dataValidations count="6">
    <dataValidation type="whole" operator="greaterThan" allowBlank="1" showInputMessage="1" showErrorMessage="1" error="This is a head count._x000a__x000a_Please enter WHOLE NUMBERS ONLY!" sqref="D47:D71 H48:H71 C38:D39 D80:D104 H81:H104 D4:D5 E3 G38:H39 C14:C36 G14:G36" xr:uid="{00000000-0002-0000-2000-000000000000}">
      <formula1>0</formula1>
    </dataValidation>
    <dataValidation type="whole" operator="lessThan" allowBlank="1" showInputMessage="1" showErrorMessage="1" error="This is a head count._x000a__x000a_The number of students receiving athletic aid must be less than or equal to the number of equivalencies._x000a__x000a_Please check and enter WHOLE NUMBERS ONLY!" sqref="D48:D71 D81:D104" xr:uid="{00000000-0002-0000-2000-000001000000}">
      <formula1>C48</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D47:D71 H49:H71 H47 D80:D104 H82:H104 H80" xr:uid="{00000000-0002-0000-2000-000002000000}">
      <formula1>C47</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H48:H71 H81:H104" xr:uid="{00000000-0002-0000-2000-000003000000}">
      <formula1>D48</formula1>
    </dataValidation>
    <dataValidation type="whole" operator="lessThan" allowBlank="1" showInputMessage="1" showErrorMessage="1" error="This is a head count._x000a__x000a_The number of students receiving athletic aid must be less than or equal to the number of equivalencies._x000a__x000a_Please check and enter WHOLE NUMBERS ONLY!" sqref="E3 D4:D5" xr:uid="{00000000-0002-0000-2000-000004000000}">
      <formula1>D3</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E3 D4:D5" xr:uid="{00000000-0002-0000-2000-000005000000}">
      <formula1>D3</formula1>
    </dataValidation>
  </dataValidations>
  <hyperlinks>
    <hyperlink ref="B1" location="'exp mthd2 coach comp by gender'!A1" display="'exp mthd2 coach comp by gender'!A1" xr:uid="{00000000-0004-0000-2000-000000000000}"/>
    <hyperlink ref="B3" location="'new TOTALS rev &amp; exp categories'!A32" display="Coaching Other Compensation and Benefits Paid by a Third Party." xr:uid="{00000000-0004-0000-2000-000001000000}"/>
    <hyperlink ref="B1:B2" location="'exp exp2 coach comp by gender'!A1" tooltip="Back to Summary by Gender" display="'exp exp2 coach comp by gender'!A1" xr:uid="{00000000-0004-0000-2000-000002000000}"/>
    <hyperlink ref="B3:B4" location="'exp exp2 coach comp by gender'!A3" tooltip="Back to Summary by Gender" display="'exp exp2 coach comp by gender'!A3" xr:uid="{00000000-0004-0000-2000-000003000000}"/>
  </hyperlinks>
  <printOptions gridLines="1"/>
  <pageMargins left="0.5" right="0.5" top="0.5" bottom="0.5" header="0.25" footer="0.25"/>
  <pageSetup scale="74" orientation="portrait" r:id="rId2"/>
  <headerFooter alignWithMargins="0">
    <oddFooter>&amp;L&amp;8File: &amp;Z&amp;F
Sheet: &amp;A&amp;R&amp;8&amp;P of &amp;N</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Sheet30">
    <tabColor indexed="50"/>
    <pageSetUpPr fitToPage="1"/>
  </sheetPr>
  <dimension ref="A1:N45"/>
  <sheetViews>
    <sheetView topLeftCell="A13" workbookViewId="0">
      <selection activeCell="B14" sqref="B14"/>
    </sheetView>
  </sheetViews>
  <sheetFormatPr defaultColWidth="8.7265625" defaultRowHeight="14.5"/>
  <cols>
    <col min="1" max="1" width="3.81640625" style="550" customWidth="1"/>
    <col min="2" max="2" width="22.81640625" style="550" customWidth="1"/>
    <col min="3" max="10" width="16.54296875" style="550" customWidth="1"/>
    <col min="11" max="11" width="11.81640625" style="550" customWidth="1"/>
    <col min="12" max="12" width="11.1796875" style="550" customWidth="1"/>
    <col min="13" max="16384" width="8.7265625" style="550"/>
  </cols>
  <sheetData>
    <row r="1" spans="1:14" s="679" customFormat="1" ht="78.650000000000006" customHeight="1">
      <c r="A1" s="903">
        <f>'TOTALS rev &amp; exp categories'!A36</f>
        <v>22</v>
      </c>
      <c r="B1" s="905" t="str">
        <f>'TOTALS rev &amp; exp categories'!B36</f>
        <v>Coaching Salaries, Benefits, and Bonuses Paid by the University and Related Entities.</v>
      </c>
      <c r="C1" s="810" t="s">
        <v>221</v>
      </c>
      <c r="D1" s="811">
        <f>'exp exp2 coach comp by gender'!E10</f>
        <v>0</v>
      </c>
      <c r="E1" s="890" t="str">
        <f>'TOTALS rev &amp; exp categories'!D36</f>
        <v>Input compensation, bonuses and benefits paid to all coaches reportable on the university or related entities  W-2 and 1099 forms, as well as non-taxable benefits (1098T) inclusive of:                                                                                   
• Gross wages and bonuses.
• Taxable and non-taxable benefits include: allowances, speaking fees, retirement, stipends, memberships, media income, tuition reimbursement/exemptions (for self or a dependent) and earned deferred compensation, including those funded by the state.
Place any severance payments in Category 26.
Note: Bonuses related to participation in a post-season football bowl game should be included in Category 41A.</v>
      </c>
      <c r="F1" s="890"/>
      <c r="G1" s="890"/>
      <c r="H1" s="890"/>
      <c r="I1" s="890"/>
      <c r="J1" s="890"/>
      <c r="K1" s="891"/>
      <c r="L1" s="594"/>
      <c r="M1" s="594"/>
      <c r="N1" s="594"/>
    </row>
    <row r="2" spans="1:14" s="679" customFormat="1" ht="72.650000000000006" customHeight="1" thickBot="1">
      <c r="A2" s="904"/>
      <c r="B2" s="906"/>
      <c r="C2" s="812" t="s">
        <v>222</v>
      </c>
      <c r="D2" s="813">
        <f>'exp exp2 coach comp by gender'!E11</f>
        <v>0</v>
      </c>
      <c r="E2" s="892"/>
      <c r="F2" s="892"/>
      <c r="G2" s="892"/>
      <c r="H2" s="892"/>
      <c r="I2" s="892"/>
      <c r="J2" s="892"/>
      <c r="K2" s="893"/>
    </row>
    <row r="3" spans="1:14" s="679" customFormat="1" ht="39.65" customHeight="1">
      <c r="A3" s="903">
        <f>'TOTALS rev &amp; exp categories'!A37</f>
        <v>23</v>
      </c>
      <c r="B3" s="905" t="str">
        <f>'TOTALS rev &amp; exp categories'!$B$37</f>
        <v>Coaching Salaries, Benefits and Bonuses Paid by a Third Party.</v>
      </c>
      <c r="C3" s="810" t="s">
        <v>221</v>
      </c>
      <c r="D3" s="811">
        <f>'exp exp2 coach comp by gender'!F10</f>
        <v>0</v>
      </c>
      <c r="E3" s="890" t="str">
        <f>'TOTALS rev &amp; exp categories'!$D$37</f>
        <v>Input compensation, bonuses and benefits paid to all coaches by a third party and contractually guaranteed by the institution, but not included on the institutions W-2, as well as any non-taxable benefits, including:                           
• Car stipend.
• Country club membership.
• Allowances for clothing, housing, and entertainment.
• Speaking fees.
• Camps compensation.
• Media income.
• Shoe and apparel income.
Expense Category 23 and 25 should equal Category 10.
Note: Bonuses related to participation in a post-season football bowl game should be included in Category 41A.</v>
      </c>
      <c r="F3" s="890"/>
      <c r="G3" s="890"/>
      <c r="H3" s="890"/>
      <c r="I3" s="890"/>
      <c r="J3" s="890"/>
      <c r="K3" s="891"/>
      <c r="L3" s="594"/>
      <c r="M3" s="594"/>
    </row>
    <row r="4" spans="1:14" s="679" customFormat="1" ht="161.15" customHeight="1" thickBot="1">
      <c r="A4" s="907"/>
      <c r="B4" s="908"/>
      <c r="C4" s="812" t="s">
        <v>222</v>
      </c>
      <c r="D4" s="813">
        <f>'exp exp2 coach comp by gender'!F11</f>
        <v>0</v>
      </c>
      <c r="E4" s="892"/>
      <c r="F4" s="892"/>
      <c r="G4" s="892"/>
      <c r="H4" s="892"/>
      <c r="I4" s="892"/>
      <c r="J4" s="892"/>
      <c r="K4" s="893"/>
      <c r="L4" s="594"/>
      <c r="M4" s="594"/>
    </row>
    <row r="5" spans="1:14" ht="18.75" customHeight="1">
      <c r="A5" s="806"/>
      <c r="B5" s="806"/>
      <c r="D5" s="594"/>
      <c r="E5" s="594"/>
      <c r="F5" s="594"/>
      <c r="G5" s="594"/>
      <c r="H5" s="594"/>
      <c r="I5" s="594"/>
      <c r="J5" s="594"/>
      <c r="K5" s="594"/>
      <c r="L5" s="594"/>
      <c r="M5" s="594"/>
    </row>
    <row r="6" spans="1:14" ht="63" customHeight="1">
      <c r="E6" s="850" t="str">
        <f>$B$1</f>
        <v>Coaching Salaries, Benefits, and Bonuses Paid by the University and Related Entities.</v>
      </c>
      <c r="F6" s="850"/>
      <c r="G6" s="850" t="str">
        <f>$B$3</f>
        <v>Coaching Salaries, Benefits and Bonuses Paid by a Third Party.</v>
      </c>
      <c r="H6" s="850"/>
    </row>
    <row r="7" spans="1:14" ht="15" thickBot="1">
      <c r="E7" s="850">
        <f>$A$1</f>
        <v>22</v>
      </c>
      <c r="F7" s="850"/>
      <c r="G7" s="850">
        <f>$A$3</f>
        <v>23</v>
      </c>
      <c r="H7" s="850"/>
    </row>
    <row r="8" spans="1:14" ht="15.75" customHeight="1" thickBot="1">
      <c r="B8" s="756" t="s">
        <v>220</v>
      </c>
      <c r="C8" s="761" t="s">
        <v>193</v>
      </c>
      <c r="D8" s="761" t="s">
        <v>221</v>
      </c>
      <c r="E8" s="902">
        <f>$E$44</f>
        <v>0</v>
      </c>
      <c r="F8" s="902"/>
      <c r="G8" s="902">
        <f>$F$44</f>
        <v>0</v>
      </c>
      <c r="H8" s="902"/>
    </row>
    <row r="9" spans="1:14" ht="15" thickBot="1">
      <c r="D9" s="761" t="s">
        <v>222</v>
      </c>
      <c r="E9" s="902">
        <f>$I$44</f>
        <v>0</v>
      </c>
      <c r="F9" s="902"/>
      <c r="G9" s="902">
        <f>$J$44</f>
        <v>0</v>
      </c>
      <c r="H9" s="902"/>
    </row>
    <row r="10" spans="1:14" ht="15" thickBot="1"/>
    <row r="11" spans="1:14" ht="15" thickBot="1">
      <c r="B11" s="589"/>
      <c r="C11" s="871" t="s">
        <v>226</v>
      </c>
      <c r="D11" s="872"/>
      <c r="E11" s="872"/>
      <c r="F11" s="901"/>
      <c r="G11" s="872" t="s">
        <v>227</v>
      </c>
      <c r="H11" s="872"/>
      <c r="I11" s="872"/>
      <c r="J11" s="873"/>
    </row>
    <row r="12" spans="1:14" ht="115" customHeight="1">
      <c r="B12" s="657" t="s">
        <v>33</v>
      </c>
      <c r="C12" s="707" t="s">
        <v>215</v>
      </c>
      <c r="D12" s="708" t="s">
        <v>216</v>
      </c>
      <c r="E12" s="709" t="str">
        <f>$B$1</f>
        <v>Coaching Salaries, Benefits, and Bonuses Paid by the University and Related Entities.</v>
      </c>
      <c r="F12" s="710" t="str">
        <f>$B$3</f>
        <v>Coaching Salaries, Benefits and Bonuses Paid by a Third Party.</v>
      </c>
      <c r="G12" s="707" t="s">
        <v>215</v>
      </c>
      <c r="H12" s="708" t="s">
        <v>216</v>
      </c>
      <c r="I12" s="709" t="str">
        <f>$B$1</f>
        <v>Coaching Salaries, Benefits, and Bonuses Paid by the University and Related Entities.</v>
      </c>
      <c r="J12" s="710" t="str">
        <f>$B$3</f>
        <v>Coaching Salaries, Benefits and Bonuses Paid by a Third Party.</v>
      </c>
    </row>
    <row r="13" spans="1:14" ht="15" thickBot="1">
      <c r="B13" s="658"/>
      <c r="C13" s="711">
        <v>1</v>
      </c>
      <c r="D13" s="712">
        <v>2</v>
      </c>
      <c r="E13" s="712">
        <f>$A$1</f>
        <v>22</v>
      </c>
      <c r="F13" s="713">
        <f>$A$3</f>
        <v>23</v>
      </c>
      <c r="G13" s="711">
        <v>1</v>
      </c>
      <c r="H13" s="712">
        <v>2</v>
      </c>
      <c r="I13" s="712">
        <f>$A$1</f>
        <v>22</v>
      </c>
      <c r="J13" s="714">
        <f>$A$3</f>
        <v>23</v>
      </c>
    </row>
    <row r="14" spans="1:14" ht="13.5" customHeight="1">
      <c r="B14" s="845" t="s">
        <v>38</v>
      </c>
      <c r="C14" s="661"/>
      <c r="D14" s="660"/>
      <c r="E14" s="763"/>
      <c r="F14" s="763"/>
      <c r="G14" s="828"/>
      <c r="H14" s="846"/>
      <c r="I14" s="763"/>
      <c r="J14" s="763"/>
    </row>
    <row r="15" spans="1:14">
      <c r="B15" s="582" t="s">
        <v>41</v>
      </c>
      <c r="C15" s="629"/>
      <c r="D15" s="632"/>
      <c r="E15" s="703"/>
      <c r="F15" s="703"/>
      <c r="G15" s="629"/>
      <c r="H15" s="632"/>
      <c r="I15" s="703"/>
      <c r="J15" s="703"/>
    </row>
    <row r="16" spans="1:14">
      <c r="B16" s="582" t="s">
        <v>43</v>
      </c>
      <c r="C16" s="814"/>
      <c r="D16" s="815"/>
      <c r="E16" s="816"/>
      <c r="F16" s="816"/>
      <c r="G16" s="814"/>
      <c r="H16" s="815"/>
      <c r="I16" s="816"/>
      <c r="J16" s="816"/>
    </row>
    <row r="17" spans="1:10">
      <c r="A17" s="666"/>
      <c r="B17" s="582" t="s">
        <v>45</v>
      </c>
      <c r="C17" s="629"/>
      <c r="D17" s="632"/>
      <c r="E17" s="703"/>
      <c r="F17" s="703"/>
      <c r="G17" s="629"/>
      <c r="H17" s="632"/>
      <c r="I17" s="703"/>
      <c r="J17" s="703"/>
    </row>
    <row r="18" spans="1:10">
      <c r="B18" s="582" t="s">
        <v>46</v>
      </c>
      <c r="C18" s="814"/>
      <c r="D18" s="815"/>
      <c r="E18" s="816"/>
      <c r="F18" s="816"/>
      <c r="G18" s="814"/>
      <c r="H18" s="815"/>
      <c r="I18" s="816"/>
      <c r="J18" s="816"/>
    </row>
    <row r="19" spans="1:10">
      <c r="B19" s="582" t="s">
        <v>47</v>
      </c>
      <c r="C19" s="629"/>
      <c r="D19" s="632"/>
      <c r="E19" s="703"/>
      <c r="F19" s="703"/>
      <c r="G19" s="629"/>
      <c r="H19" s="632"/>
      <c r="I19" s="703"/>
      <c r="J19" s="703"/>
    </row>
    <row r="20" spans="1:10">
      <c r="B20" s="582" t="s">
        <v>48</v>
      </c>
      <c r="C20" s="814"/>
      <c r="D20" s="815"/>
      <c r="E20" s="816"/>
      <c r="F20" s="816"/>
      <c r="G20" s="814"/>
      <c r="H20" s="815"/>
      <c r="I20" s="816"/>
      <c r="J20" s="816"/>
    </row>
    <row r="21" spans="1:10">
      <c r="B21" s="582" t="s">
        <v>50</v>
      </c>
      <c r="C21" s="629"/>
      <c r="D21" s="632"/>
      <c r="E21" s="703"/>
      <c r="F21" s="703"/>
      <c r="G21" s="629"/>
      <c r="H21" s="632"/>
      <c r="I21" s="703"/>
      <c r="J21" s="703"/>
    </row>
    <row r="22" spans="1:10">
      <c r="B22" s="582" t="s">
        <v>51</v>
      </c>
      <c r="C22" s="629"/>
      <c r="D22" s="632"/>
      <c r="E22" s="703"/>
      <c r="F22" s="703"/>
      <c r="G22" s="629"/>
      <c r="H22" s="632"/>
      <c r="I22" s="703"/>
      <c r="J22" s="703"/>
    </row>
    <row r="23" spans="1:10">
      <c r="B23" s="582" t="s">
        <v>52</v>
      </c>
      <c r="C23" s="629"/>
      <c r="D23" s="632"/>
      <c r="E23" s="703"/>
      <c r="F23" s="703"/>
      <c r="G23" s="629"/>
      <c r="H23" s="632"/>
      <c r="I23" s="703"/>
      <c r="J23" s="703"/>
    </row>
    <row r="24" spans="1:10">
      <c r="B24" s="582" t="s">
        <v>53</v>
      </c>
      <c r="C24" s="629"/>
      <c r="D24" s="632"/>
      <c r="E24" s="703"/>
      <c r="F24" s="703"/>
      <c r="G24" s="629"/>
      <c r="H24" s="632"/>
      <c r="I24" s="703"/>
      <c r="J24" s="703"/>
    </row>
    <row r="25" spans="1:10">
      <c r="B25" s="582" t="s">
        <v>54</v>
      </c>
      <c r="C25" s="629"/>
      <c r="D25" s="632"/>
      <c r="E25" s="703"/>
      <c r="F25" s="703"/>
      <c r="G25" s="629"/>
      <c r="H25" s="632"/>
      <c r="I25" s="703"/>
      <c r="J25" s="703"/>
    </row>
    <row r="26" spans="1:10">
      <c r="B26" s="582" t="s">
        <v>55</v>
      </c>
      <c r="C26" s="814"/>
      <c r="D26" s="815"/>
      <c r="E26" s="816"/>
      <c r="F26" s="816"/>
      <c r="G26" s="814"/>
      <c r="H26" s="815"/>
      <c r="I26" s="816"/>
      <c r="J26" s="816"/>
    </row>
    <row r="27" spans="1:10">
      <c r="B27" s="582" t="s">
        <v>56</v>
      </c>
      <c r="C27" s="814"/>
      <c r="D27" s="815"/>
      <c r="E27" s="816"/>
      <c r="F27" s="816"/>
      <c r="G27" s="814"/>
      <c r="H27" s="815"/>
      <c r="I27" s="816"/>
      <c r="J27" s="816"/>
    </row>
    <row r="28" spans="1:10">
      <c r="B28" s="582" t="s">
        <v>57</v>
      </c>
      <c r="C28" s="814"/>
      <c r="D28" s="815"/>
      <c r="E28" s="816"/>
      <c r="F28" s="816"/>
      <c r="G28" s="814"/>
      <c r="H28" s="815"/>
      <c r="I28" s="816"/>
      <c r="J28" s="816"/>
    </row>
    <row r="29" spans="1:10">
      <c r="B29" s="582" t="s">
        <v>58</v>
      </c>
      <c r="C29" s="629"/>
      <c r="D29" s="632"/>
      <c r="E29" s="703"/>
      <c r="F29" s="703"/>
      <c r="G29" s="629"/>
      <c r="H29" s="632"/>
      <c r="I29" s="703"/>
      <c r="J29" s="703"/>
    </row>
    <row r="30" spans="1:10">
      <c r="B30" s="582" t="s">
        <v>59</v>
      </c>
      <c r="C30" s="629"/>
      <c r="D30" s="632"/>
      <c r="E30" s="703"/>
      <c r="F30" s="703"/>
      <c r="G30" s="629"/>
      <c r="H30" s="632"/>
      <c r="I30" s="703"/>
      <c r="J30" s="703"/>
    </row>
    <row r="31" spans="1:10">
      <c r="B31" s="582" t="s">
        <v>60</v>
      </c>
      <c r="C31" s="814"/>
      <c r="D31" s="815"/>
      <c r="E31" s="816"/>
      <c r="F31" s="816"/>
      <c r="G31" s="814"/>
      <c r="H31" s="815"/>
      <c r="I31" s="816"/>
      <c r="J31" s="816"/>
    </row>
    <row r="32" spans="1:10">
      <c r="B32" s="582" t="s">
        <v>61</v>
      </c>
      <c r="C32" s="629"/>
      <c r="D32" s="632"/>
      <c r="E32" s="703"/>
      <c r="F32" s="703"/>
      <c r="G32" s="629"/>
      <c r="H32" s="632"/>
      <c r="I32" s="703"/>
      <c r="J32" s="703"/>
    </row>
    <row r="33" spans="1:10">
      <c r="B33" s="582" t="s">
        <v>62</v>
      </c>
      <c r="C33" s="629"/>
      <c r="D33" s="632"/>
      <c r="E33" s="703"/>
      <c r="F33" s="703"/>
      <c r="G33" s="629"/>
      <c r="H33" s="632"/>
      <c r="I33" s="703"/>
      <c r="J33" s="703"/>
    </row>
    <row r="34" spans="1:10">
      <c r="B34" s="582" t="s">
        <v>63</v>
      </c>
      <c r="C34" s="629"/>
      <c r="D34" s="632"/>
      <c r="E34" s="703"/>
      <c r="F34" s="703"/>
      <c r="G34" s="629"/>
      <c r="H34" s="632"/>
      <c r="I34" s="703"/>
      <c r="J34" s="703"/>
    </row>
    <row r="35" spans="1:10">
      <c r="B35" s="582" t="s">
        <v>64</v>
      </c>
      <c r="C35" s="629"/>
      <c r="D35" s="632"/>
      <c r="E35" s="703"/>
      <c r="F35" s="703"/>
      <c r="G35" s="629"/>
      <c r="H35" s="632"/>
      <c r="I35" s="703"/>
      <c r="J35" s="703"/>
    </row>
    <row r="36" spans="1:10">
      <c r="B36" s="582" t="s">
        <v>65</v>
      </c>
      <c r="C36" s="814"/>
      <c r="D36" s="815"/>
      <c r="E36" s="816"/>
      <c r="F36" s="816"/>
      <c r="G36" s="814"/>
      <c r="H36" s="815"/>
      <c r="I36" s="816"/>
      <c r="J36" s="816"/>
    </row>
    <row r="37" spans="1:10">
      <c r="A37" s="666"/>
      <c r="B37" s="582" t="s">
        <v>66</v>
      </c>
      <c r="C37" s="629"/>
      <c r="D37" s="632"/>
      <c r="E37" s="703"/>
      <c r="F37" s="703"/>
      <c r="G37" s="629"/>
      <c r="H37" s="632"/>
      <c r="I37" s="703"/>
      <c r="J37" s="703"/>
    </row>
    <row r="38" spans="1:10">
      <c r="A38" s="666"/>
      <c r="B38" s="582" t="s">
        <v>67</v>
      </c>
      <c r="C38" s="629"/>
      <c r="D38" s="632"/>
      <c r="E38" s="703"/>
      <c r="F38" s="703"/>
      <c r="G38" s="629"/>
      <c r="H38" s="632"/>
      <c r="I38" s="703"/>
      <c r="J38" s="703"/>
    </row>
    <row r="39" spans="1:10">
      <c r="A39" s="666"/>
      <c r="B39" s="582" t="s">
        <v>68</v>
      </c>
      <c r="C39" s="629"/>
      <c r="D39" s="632"/>
      <c r="E39" s="703"/>
      <c r="F39" s="703"/>
      <c r="G39" s="629"/>
      <c r="H39" s="632"/>
      <c r="I39" s="703"/>
      <c r="J39" s="703"/>
    </row>
    <row r="40" spans="1:10">
      <c r="B40" s="582" t="s">
        <v>69</v>
      </c>
      <c r="C40" s="629"/>
      <c r="D40" s="632"/>
      <c r="E40" s="703"/>
      <c r="F40" s="703"/>
      <c r="G40" s="629"/>
      <c r="H40" s="632"/>
      <c r="I40" s="703"/>
      <c r="J40" s="703"/>
    </row>
    <row r="41" spans="1:10">
      <c r="B41" s="582"/>
      <c r="C41" s="629"/>
      <c r="D41" s="632"/>
      <c r="E41" s="703"/>
      <c r="F41" s="703"/>
      <c r="G41" s="629"/>
      <c r="H41" s="632"/>
      <c r="I41" s="703"/>
      <c r="J41" s="703"/>
    </row>
    <row r="42" spans="1:10" ht="15" thickBot="1">
      <c r="B42" s="582"/>
      <c r="C42" s="635"/>
      <c r="D42" s="638"/>
      <c r="E42" s="704"/>
      <c r="F42" s="704"/>
      <c r="G42" s="635"/>
      <c r="H42" s="638"/>
      <c r="I42" s="704"/>
      <c r="J42" s="704"/>
    </row>
    <row r="43" spans="1:10" ht="15" thickBot="1">
      <c r="B43" s="690" t="s">
        <v>196</v>
      </c>
      <c r="C43" s="705">
        <f>SUM(C14:C42)</f>
        <v>0</v>
      </c>
      <c r="D43" s="705">
        <f>SUM(D14:D42)</f>
        <v>0</v>
      </c>
      <c r="E43" s="706">
        <f>SUM(E14:E41)</f>
        <v>0</v>
      </c>
      <c r="F43" s="706">
        <f>SUM(F14:F41)</f>
        <v>0</v>
      </c>
      <c r="G43" s="705">
        <f>SUM(G14:G42)</f>
        <v>0</v>
      </c>
      <c r="H43" s="705">
        <f>SUM(H14:H42)</f>
        <v>0</v>
      </c>
      <c r="I43" s="706">
        <f>SUM(I14:I41)</f>
        <v>0</v>
      </c>
      <c r="J43" s="706">
        <f>SUM(J14:J41)</f>
        <v>0</v>
      </c>
    </row>
    <row r="44" spans="1:10" ht="30" thickTop="1" thickBot="1">
      <c r="B44" s="691" t="s">
        <v>209</v>
      </c>
      <c r="C44" s="817"/>
      <c r="D44" s="817"/>
      <c r="E44" s="692"/>
      <c r="F44" s="692"/>
      <c r="G44" s="817"/>
      <c r="H44" s="817"/>
      <c r="I44" s="692"/>
      <c r="J44" s="692"/>
    </row>
    <row r="45" spans="1:10" ht="15.5" thickTop="1" thickBot="1">
      <c r="B45" s="694" t="s">
        <v>210</v>
      </c>
      <c r="C45" s="817"/>
      <c r="D45" s="817"/>
      <c r="E45" s="762">
        <f>E43+E44</f>
        <v>0</v>
      </c>
      <c r="F45" s="762">
        <f>F43+F44</f>
        <v>0</v>
      </c>
      <c r="G45" s="817"/>
      <c r="H45" s="817"/>
      <c r="I45" s="762">
        <f>I43+I44</f>
        <v>0</v>
      </c>
      <c r="J45" s="762">
        <f>J43+J44</f>
        <v>0</v>
      </c>
    </row>
  </sheetData>
  <sheetProtection formatCells="0" formatColumns="0" formatRows="0"/>
  <customSheetViews>
    <customSheetView guid="{5556DC96-D068-44A2-945F-92CF014D11AC}" fitToPage="1">
      <selection activeCell="C1" sqref="A1:XFD4"/>
      <pageMargins left="0" right="0" top="0" bottom="0" header="0" footer="0"/>
      <printOptions gridLines="1"/>
      <pageSetup scale="74" orientation="portrait" r:id="rId1"/>
      <headerFooter alignWithMargins="0">
        <oddFooter>&amp;L&amp;8File: &amp;Z&amp;F
Sheet: &amp;A&amp;R&amp;8&amp;P of &amp;N</oddFooter>
      </headerFooter>
    </customSheetView>
  </customSheetViews>
  <mergeCells count="16">
    <mergeCell ref="E1:K2"/>
    <mergeCell ref="E3:K4"/>
    <mergeCell ref="A1:A2"/>
    <mergeCell ref="B1:B2"/>
    <mergeCell ref="A3:A4"/>
    <mergeCell ref="B3:B4"/>
    <mergeCell ref="C11:F11"/>
    <mergeCell ref="G11:J11"/>
    <mergeCell ref="E6:F6"/>
    <mergeCell ref="E8:F8"/>
    <mergeCell ref="E7:F7"/>
    <mergeCell ref="E9:F9"/>
    <mergeCell ref="G6:H6"/>
    <mergeCell ref="G7:H7"/>
    <mergeCell ref="G8:H8"/>
    <mergeCell ref="G9:H9"/>
  </mergeCells>
  <phoneticPr fontId="20" type="noConversion"/>
  <conditionalFormatting sqref="D1">
    <cfRule type="cellIs" dxfId="28" priority="1" stopIfTrue="1" operator="notEqual">
      <formula>$E$8</formula>
    </cfRule>
  </conditionalFormatting>
  <conditionalFormatting sqref="D2">
    <cfRule type="cellIs" dxfId="27" priority="2" stopIfTrue="1" operator="notEqual">
      <formula>$E$9</formula>
    </cfRule>
  </conditionalFormatting>
  <conditionalFormatting sqref="D3">
    <cfRule type="cellIs" dxfId="26" priority="3" stopIfTrue="1" operator="notEqual">
      <formula>$G$8</formula>
    </cfRule>
  </conditionalFormatting>
  <conditionalFormatting sqref="D4">
    <cfRule type="cellIs" dxfId="25" priority="4" stopIfTrue="1" operator="notEqual">
      <formula>$G$9</formula>
    </cfRule>
  </conditionalFormatting>
  <dataValidations count="6">
    <dataValidation type="whole" operator="greaterThan" allowBlank="1" showInputMessage="1" showErrorMessage="1" error="This is a head count._x000a__x000a_Please enter WHOLE NUMBERS ONLY!" sqref="D47:D71 H48:H71 L25 D80:D104 H81:H104 D4:D5 P25 E3 C44:D45 G44:H45 C15:C42 G15:G42" xr:uid="{00000000-0002-0000-2100-000000000000}">
      <formula1>0</formula1>
    </dataValidation>
    <dataValidation type="whole" operator="lessThan" allowBlank="1" showInputMessage="1" showErrorMessage="1" error="This is a head count._x000a__x000a_The number of students receiving athletic aid must be less than or equal to the number of equivalencies._x000a__x000a_Please check and enter WHOLE NUMBERS ONLY!" sqref="D48:D71 D81:D104" xr:uid="{00000000-0002-0000-2100-000001000000}">
      <formula1>C48</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D47:D71 H49:H71 H47 D80:D104 H82:H104 H80" xr:uid="{00000000-0002-0000-2100-000002000000}">
      <formula1>C47</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H48:H71 H81:H104" xr:uid="{00000000-0002-0000-2100-000003000000}">
      <formula1>D48</formula1>
    </dataValidation>
    <dataValidation type="whole" operator="lessThan" allowBlank="1" showInputMessage="1" showErrorMessage="1" error="This is a head count._x000a__x000a_The number of students receiving athletic aid must be less than or equal to the number of equivalencies._x000a__x000a_Please check and enter WHOLE NUMBERS ONLY!" sqref="E3 D4:D5" xr:uid="{00000000-0002-0000-2100-000004000000}">
      <formula1>D3</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E3 D4:D5" xr:uid="{00000000-0002-0000-2100-000005000000}">
      <formula1>D3</formula1>
    </dataValidation>
  </dataValidations>
  <hyperlinks>
    <hyperlink ref="B1" location="'exp mthd2 coach comp by gender'!A1" display="'exp mthd2 coach comp by gender'!A1" xr:uid="{00000000-0004-0000-2100-000000000000}"/>
    <hyperlink ref="B3" location="'new TOTALS rev &amp; exp categories'!A32" display="Coaching Other Compensation and Benefits Paid by a Third Party." xr:uid="{00000000-0004-0000-2100-000001000000}"/>
    <hyperlink ref="B1:B2" location="'exp exp2 coach comp by gender'!A1" tooltip="Back to Summary by Gender" display="'exp exp2 coach comp by gender'!A1" xr:uid="{00000000-0004-0000-2100-000002000000}"/>
    <hyperlink ref="B3:B4" location="'exp exp2 coach comp by gender'!A3" tooltip="Back to Summary by Gender" display="'exp exp2 coach comp by gender'!A3" xr:uid="{00000000-0004-0000-2100-000003000000}"/>
  </hyperlinks>
  <printOptions gridLines="1"/>
  <pageMargins left="0.5" right="0.5" top="0.5" bottom="0.5" header="0.25" footer="0.25"/>
  <pageSetup scale="74" orientation="portrait" r:id="rId2"/>
  <headerFooter alignWithMargins="0">
    <oddFooter>&amp;L&amp;8File: &amp;Z&amp;F
Sheet: &amp;A&amp;R&amp;8&amp;P of &amp;N</oddFooter>
  </headerFooter>
</worksheet>
</file>

<file path=xl/worksheets/sheet3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codeName="Sheet31">
    <tabColor indexed="50"/>
    <pageSetUpPr fitToPage="1"/>
  </sheetPr>
  <dimension ref="A1:N40"/>
  <sheetViews>
    <sheetView topLeftCell="A6" workbookViewId="0">
      <selection activeCell="B7" sqref="B7"/>
    </sheetView>
  </sheetViews>
  <sheetFormatPr defaultColWidth="8.7265625" defaultRowHeight="14.5"/>
  <cols>
    <col min="1" max="1" width="3.81640625" style="550" customWidth="1"/>
    <col min="2" max="2" width="22.54296875" style="550" customWidth="1"/>
    <col min="3" max="8" width="24.453125" style="550" customWidth="1"/>
    <col min="9" max="9" width="4.7265625" style="550" customWidth="1"/>
    <col min="10" max="11" width="12.7265625" style="550" customWidth="1"/>
    <col min="12" max="12" width="4.7265625" style="550" customWidth="1"/>
    <col min="13" max="14" width="12.7265625" style="550" customWidth="1"/>
    <col min="15" max="15" width="15.453125" style="550" customWidth="1"/>
    <col min="16" max="16384" width="8.7265625" style="550"/>
  </cols>
  <sheetData>
    <row r="1" spans="1:14" s="679" customFormat="1" ht="182.15" customHeight="1">
      <c r="A1" s="687">
        <f>'TOTALS rev &amp; exp categories'!A38</f>
        <v>24</v>
      </c>
      <c r="B1" s="769" t="str">
        <f>'TOTALS rev &amp; exp categories'!B38</f>
        <v>Support Staff/Administrative Compensation, Benefits and Bonuses Paid by the University and Related Entities.</v>
      </c>
      <c r="C1" s="768">
        <f>'TOTALS rev &amp; exp categories'!C38</f>
        <v>0</v>
      </c>
      <c r="D1" s="910" t="str">
        <f>'TOTALS rev &amp; exp categories'!D38</f>
        <v>Input compensation, bonuses and benefits paid to all administrative and support staff reportable on the university or related entities (e.g., foundations or booster clubs) W-2 and 1099 forms, as well as any non-taxable benefits, inclusive of: 
• Gross wages and bonuses.
• Benefits including allowances, speaking fees, retirement, stipends, memberships, media income, tuition reimbursement/exemptions and earned deferred compensation, including those funded by the state.
Staff members responsible for the gender specific athletics department, but not a specific sport (e.g., director of men's athletics), will have their compensation figures reported as Expenses Not Related to Specific Teams fields. Athletics department staff members who assist both men's and women's teams (e.g., sports information director, academic advisor) will be reported as Not Allocated by Gender column.</v>
      </c>
      <c r="E1" s="911"/>
      <c r="F1" s="911"/>
      <c r="G1" s="911"/>
      <c r="H1" s="912"/>
      <c r="I1" s="594"/>
    </row>
    <row r="2" spans="1:14" s="679" customFormat="1" ht="153" customHeight="1">
      <c r="A2" s="687">
        <f>'TOTALS rev &amp; exp categories'!A39</f>
        <v>25</v>
      </c>
      <c r="B2" s="769" t="str">
        <f>'TOTALS rev &amp; exp categories'!B39</f>
        <v>Support Staff/Administrative Compensation and Benefits Paid by a Third Party.</v>
      </c>
      <c r="C2" s="768">
        <f>'TOTALS rev &amp; exp categories'!C39</f>
        <v>0</v>
      </c>
      <c r="D2" s="910" t="str">
        <f>'TOTALS rev &amp; exp categories'!D39</f>
        <v>Input compensation, bonuses and benefits paid to administrative and support staff by a third party and contractually guaranteed by the institution, but not included on the institutions W-2, as well as non-taxable benefits, including:       
• Car stipend.
• Country club membership.
• Allowances for clothing, housing, and entertainment.
• Speaking fees.
• Camps compensation.
• Media income.
• Shoe and apparel income.
Expense Category 23 and 25 should equal Category 10.</v>
      </c>
      <c r="E2" s="911"/>
      <c r="F2" s="911"/>
      <c r="G2" s="911"/>
      <c r="H2" s="912"/>
      <c r="I2" s="594"/>
    </row>
    <row r="3" spans="1:14" ht="15" thickBot="1">
      <c r="B3" s="570"/>
    </row>
    <row r="4" spans="1:14" ht="21.75" customHeight="1" thickBot="1">
      <c r="C4" s="865" t="s">
        <v>34</v>
      </c>
      <c r="D4" s="867"/>
      <c r="E4" s="865" t="s">
        <v>35</v>
      </c>
      <c r="F4" s="867"/>
      <c r="G4" s="865" t="s">
        <v>189</v>
      </c>
      <c r="H4" s="867"/>
      <c r="I4" s="581"/>
      <c r="J4" s="551" t="s">
        <v>190</v>
      </c>
      <c r="M4" s="551" t="s">
        <v>190</v>
      </c>
    </row>
    <row r="5" spans="1:14" ht="87.5" thickBot="1">
      <c r="B5" s="680" t="s">
        <v>212</v>
      </c>
      <c r="C5" s="763" t="str">
        <f>$B$1</f>
        <v>Support Staff/Administrative Compensation, Benefits and Bonuses Paid by the University and Related Entities.</v>
      </c>
      <c r="D5" s="820" t="str">
        <f>$B$2</f>
        <v>Support Staff/Administrative Compensation and Benefits Paid by a Third Party.</v>
      </c>
      <c r="E5" s="763" t="str">
        <f>$B$1</f>
        <v>Support Staff/Administrative Compensation, Benefits and Bonuses Paid by the University and Related Entities.</v>
      </c>
      <c r="F5" s="763" t="str">
        <f>$B$2</f>
        <v>Support Staff/Administrative Compensation and Benefits Paid by a Third Party.</v>
      </c>
      <c r="G5" s="680" t="str">
        <f>$B$1</f>
        <v>Support Staff/Administrative Compensation, Benefits and Bonuses Paid by the University and Related Entities.</v>
      </c>
      <c r="H5" s="680" t="str">
        <f>$B$2</f>
        <v>Support Staff/Administrative Compensation and Benefits Paid by a Third Party.</v>
      </c>
      <c r="I5" s="581"/>
      <c r="J5" s="909" t="str">
        <f>$B$1</f>
        <v>Support Staff/Administrative Compensation, Benefits and Bonuses Paid by the University and Related Entities.</v>
      </c>
      <c r="K5" s="909"/>
      <c r="L5" s="821"/>
      <c r="M5" s="909" t="str">
        <f>$B$2</f>
        <v>Support Staff/Administrative Compensation and Benefits Paid by a Third Party.</v>
      </c>
      <c r="N5" s="909"/>
    </row>
    <row r="6" spans="1:14" ht="15" thickBot="1">
      <c r="B6" s="681"/>
      <c r="C6" s="681">
        <f>$A$1</f>
        <v>24</v>
      </c>
      <c r="D6" s="681">
        <f>$A$2</f>
        <v>25</v>
      </c>
      <c r="E6" s="681">
        <f>$A$1</f>
        <v>24</v>
      </c>
      <c r="F6" s="681">
        <f>$A$2</f>
        <v>25</v>
      </c>
      <c r="G6" s="681">
        <f>$A$1</f>
        <v>24</v>
      </c>
      <c r="H6" s="681">
        <f>$A$2</f>
        <v>25</v>
      </c>
      <c r="I6" s="581"/>
      <c r="J6" s="761" t="s">
        <v>192</v>
      </c>
      <c r="K6" s="766">
        <f>C40</f>
        <v>0</v>
      </c>
      <c r="M6" s="761" t="s">
        <v>192</v>
      </c>
      <c r="N6" s="766">
        <f>D40</f>
        <v>0</v>
      </c>
    </row>
    <row r="7" spans="1:14" ht="15" thickBot="1">
      <c r="B7" s="613" t="s">
        <v>38</v>
      </c>
      <c r="C7" s="614"/>
      <c r="D7" s="614"/>
      <c r="E7" s="787"/>
      <c r="F7" s="787"/>
      <c r="G7" s="787"/>
      <c r="H7" s="818"/>
      <c r="I7" s="585"/>
      <c r="J7" s="771" t="s">
        <v>193</v>
      </c>
      <c r="K7" s="766">
        <f>E40</f>
        <v>0</v>
      </c>
      <c r="M7" s="771" t="s">
        <v>193</v>
      </c>
      <c r="N7" s="766">
        <f>F40</f>
        <v>0</v>
      </c>
    </row>
    <row r="8" spans="1:14" ht="15" thickBot="1">
      <c r="A8" s="666"/>
      <c r="B8" s="613" t="s">
        <v>39</v>
      </c>
      <c r="C8" s="614"/>
      <c r="D8" s="614"/>
      <c r="E8" s="614"/>
      <c r="F8" s="614"/>
      <c r="G8" s="819"/>
      <c r="H8" s="816"/>
      <c r="I8" s="585"/>
      <c r="J8" s="773" t="s">
        <v>194</v>
      </c>
      <c r="K8" s="766">
        <f>G40</f>
        <v>0</v>
      </c>
      <c r="M8" s="777" t="s">
        <v>194</v>
      </c>
      <c r="N8" s="766">
        <f>H40</f>
        <v>0</v>
      </c>
    </row>
    <row r="9" spans="1:14">
      <c r="B9" s="613" t="s">
        <v>41</v>
      </c>
      <c r="C9" s="614"/>
      <c r="D9" s="614"/>
      <c r="E9" s="614"/>
      <c r="F9" s="614"/>
      <c r="G9" s="819"/>
      <c r="H9" s="816"/>
      <c r="I9" s="585"/>
      <c r="J9" s="551" t="s">
        <v>195</v>
      </c>
      <c r="K9" s="775">
        <f>SUM(K6:K8)</f>
        <v>0</v>
      </c>
      <c r="M9" s="551" t="s">
        <v>195</v>
      </c>
      <c r="N9" s="775">
        <f>SUM(N6:N8)</f>
        <v>0</v>
      </c>
    </row>
    <row r="10" spans="1:14">
      <c r="B10" s="613" t="s">
        <v>43</v>
      </c>
      <c r="C10" s="819"/>
      <c r="D10" s="819"/>
      <c r="E10" s="614"/>
      <c r="F10" s="614"/>
      <c r="G10" s="819"/>
      <c r="H10" s="816"/>
      <c r="I10" s="695"/>
    </row>
    <row r="11" spans="1:14">
      <c r="A11" s="666"/>
      <c r="B11" s="613" t="s">
        <v>45</v>
      </c>
      <c r="C11" s="614"/>
      <c r="D11" s="614"/>
      <c r="E11" s="614"/>
      <c r="F11" s="614"/>
      <c r="G11" s="614"/>
      <c r="H11" s="703"/>
      <c r="I11" s="585"/>
    </row>
    <row r="12" spans="1:14">
      <c r="B12" s="613" t="s">
        <v>46</v>
      </c>
      <c r="C12" s="819"/>
      <c r="D12" s="819"/>
      <c r="E12" s="614"/>
      <c r="F12" s="614"/>
      <c r="G12" s="819"/>
      <c r="H12" s="816"/>
      <c r="I12" s="695"/>
    </row>
    <row r="13" spans="1:14">
      <c r="B13" s="613" t="s">
        <v>47</v>
      </c>
      <c r="C13" s="614"/>
      <c r="D13" s="614"/>
      <c r="E13" s="614"/>
      <c r="F13" s="614"/>
      <c r="G13" s="614"/>
      <c r="H13" s="703"/>
      <c r="I13" s="585"/>
    </row>
    <row r="14" spans="1:14">
      <c r="B14" s="613" t="s">
        <v>48</v>
      </c>
      <c r="C14" s="819"/>
      <c r="D14" s="819"/>
      <c r="E14" s="614"/>
      <c r="F14" s="614"/>
      <c r="G14" s="819"/>
      <c r="H14" s="816"/>
      <c r="I14" s="585"/>
    </row>
    <row r="15" spans="1:14">
      <c r="B15" s="613" t="s">
        <v>49</v>
      </c>
      <c r="C15" s="614"/>
      <c r="D15" s="614"/>
      <c r="E15" s="819"/>
      <c r="F15" s="819"/>
      <c r="G15" s="819"/>
      <c r="H15" s="816"/>
      <c r="I15" s="695"/>
    </row>
    <row r="16" spans="1:14">
      <c r="B16" s="613" t="s">
        <v>50</v>
      </c>
      <c r="C16" s="614"/>
      <c r="D16" s="614"/>
      <c r="E16" s="614"/>
      <c r="F16" s="614"/>
      <c r="G16" s="614"/>
      <c r="H16" s="703"/>
      <c r="I16" s="695"/>
    </row>
    <row r="17" spans="1:9">
      <c r="B17" s="613" t="s">
        <v>51</v>
      </c>
      <c r="C17" s="614"/>
      <c r="D17" s="614"/>
      <c r="E17" s="614"/>
      <c r="F17" s="614"/>
      <c r="G17" s="614"/>
      <c r="H17" s="703"/>
      <c r="I17" s="585"/>
    </row>
    <row r="18" spans="1:9">
      <c r="B18" s="613" t="s">
        <v>52</v>
      </c>
      <c r="C18" s="614"/>
      <c r="D18" s="614"/>
      <c r="E18" s="614"/>
      <c r="F18" s="614"/>
      <c r="G18" s="819"/>
      <c r="H18" s="816"/>
      <c r="I18" s="585"/>
    </row>
    <row r="19" spans="1:9">
      <c r="B19" s="613" t="s">
        <v>53</v>
      </c>
      <c r="C19" s="614"/>
      <c r="D19" s="614"/>
      <c r="E19" s="614"/>
      <c r="F19" s="614"/>
      <c r="G19" s="819"/>
      <c r="H19" s="816"/>
      <c r="I19" s="695"/>
    </row>
    <row r="20" spans="1:9">
      <c r="B20" s="613" t="s">
        <v>54</v>
      </c>
      <c r="C20" s="614"/>
      <c r="D20" s="614"/>
      <c r="E20" s="614"/>
      <c r="F20" s="614"/>
      <c r="G20" s="614"/>
      <c r="H20" s="703"/>
      <c r="I20" s="585"/>
    </row>
    <row r="21" spans="1:9">
      <c r="B21" s="613" t="s">
        <v>55</v>
      </c>
      <c r="C21" s="819"/>
      <c r="D21" s="819"/>
      <c r="E21" s="614"/>
      <c r="F21" s="614"/>
      <c r="G21" s="819"/>
      <c r="H21" s="816"/>
      <c r="I21" s="585"/>
    </row>
    <row r="22" spans="1:9">
      <c r="B22" s="613" t="s">
        <v>56</v>
      </c>
      <c r="C22" s="819"/>
      <c r="D22" s="819"/>
      <c r="E22" s="614"/>
      <c r="F22" s="614"/>
      <c r="G22" s="819"/>
      <c r="H22" s="816"/>
      <c r="I22" s="585"/>
    </row>
    <row r="23" spans="1:9">
      <c r="B23" s="613" t="s">
        <v>57</v>
      </c>
      <c r="C23" s="819"/>
      <c r="D23" s="819"/>
      <c r="E23" s="614"/>
      <c r="F23" s="614"/>
      <c r="G23" s="819"/>
      <c r="H23" s="816"/>
      <c r="I23" s="695"/>
    </row>
    <row r="24" spans="1:9">
      <c r="B24" s="613" t="s">
        <v>58</v>
      </c>
      <c r="C24" s="614"/>
      <c r="D24" s="614"/>
      <c r="E24" s="614"/>
      <c r="F24" s="614"/>
      <c r="G24" s="614"/>
      <c r="H24" s="703"/>
      <c r="I24" s="585"/>
    </row>
    <row r="25" spans="1:9">
      <c r="B25" s="613" t="s">
        <v>59</v>
      </c>
      <c r="C25" s="614"/>
      <c r="D25" s="614"/>
      <c r="E25" s="614"/>
      <c r="F25" s="614"/>
      <c r="G25" s="819"/>
      <c r="H25" s="816"/>
      <c r="I25" s="585"/>
    </row>
    <row r="26" spans="1:9">
      <c r="B26" s="613" t="s">
        <v>60</v>
      </c>
      <c r="C26" s="819"/>
      <c r="D26" s="819"/>
      <c r="E26" s="614"/>
      <c r="F26" s="614"/>
      <c r="G26" s="819"/>
      <c r="H26" s="816"/>
      <c r="I26" s="695"/>
    </row>
    <row r="27" spans="1:9">
      <c r="B27" s="613" t="s">
        <v>61</v>
      </c>
      <c r="C27" s="614"/>
      <c r="D27" s="614"/>
      <c r="E27" s="614"/>
      <c r="F27" s="614"/>
      <c r="G27" s="614"/>
      <c r="H27" s="703"/>
      <c r="I27" s="695"/>
    </row>
    <row r="28" spans="1:9">
      <c r="B28" s="613" t="s">
        <v>62</v>
      </c>
      <c r="C28" s="614"/>
      <c r="D28" s="614"/>
      <c r="E28" s="614"/>
      <c r="F28" s="614"/>
      <c r="G28" s="614"/>
      <c r="H28" s="703"/>
      <c r="I28" s="585"/>
    </row>
    <row r="29" spans="1:9">
      <c r="B29" s="613" t="s">
        <v>63</v>
      </c>
      <c r="C29" s="614"/>
      <c r="D29" s="614"/>
      <c r="E29" s="614"/>
      <c r="F29" s="614"/>
      <c r="G29" s="819"/>
      <c r="H29" s="816"/>
      <c r="I29" s="585"/>
    </row>
    <row r="30" spans="1:9">
      <c r="B30" s="613" t="s">
        <v>64</v>
      </c>
      <c r="C30" s="614"/>
      <c r="D30" s="614"/>
      <c r="E30" s="614"/>
      <c r="F30" s="614"/>
      <c r="G30" s="819"/>
      <c r="H30" s="816"/>
      <c r="I30" s="585"/>
    </row>
    <row r="31" spans="1:9">
      <c r="B31" s="613" t="s">
        <v>65</v>
      </c>
      <c r="C31" s="819"/>
      <c r="D31" s="819"/>
      <c r="E31" s="614"/>
      <c r="F31" s="614"/>
      <c r="G31" s="819"/>
      <c r="H31" s="816"/>
      <c r="I31" s="585"/>
    </row>
    <row r="32" spans="1:9">
      <c r="A32" s="666"/>
      <c r="B32" s="613" t="s">
        <v>66</v>
      </c>
      <c r="C32" s="614"/>
      <c r="D32" s="614"/>
      <c r="E32" s="614"/>
      <c r="F32" s="614"/>
      <c r="G32" s="819"/>
      <c r="H32" s="816"/>
      <c r="I32" s="585"/>
    </row>
    <row r="33" spans="1:9">
      <c r="A33" s="666"/>
      <c r="B33" s="613" t="s">
        <v>67</v>
      </c>
      <c r="C33" s="614"/>
      <c r="D33" s="614"/>
      <c r="E33" s="614"/>
      <c r="F33" s="614"/>
      <c r="G33" s="819"/>
      <c r="H33" s="816"/>
      <c r="I33" s="695"/>
    </row>
    <row r="34" spans="1:9">
      <c r="A34" s="666"/>
      <c r="B34" s="613" t="s">
        <v>68</v>
      </c>
      <c r="C34" s="614"/>
      <c r="D34" s="614"/>
      <c r="E34" s="819"/>
      <c r="F34" s="819"/>
      <c r="G34" s="614"/>
      <c r="H34" s="703"/>
      <c r="I34" s="695"/>
    </row>
    <row r="35" spans="1:9">
      <c r="B35" s="613" t="s">
        <v>69</v>
      </c>
      <c r="C35" s="614"/>
      <c r="D35" s="614"/>
      <c r="E35" s="614"/>
      <c r="F35" s="614"/>
      <c r="G35" s="614"/>
      <c r="H35" s="703"/>
      <c r="I35" s="695"/>
    </row>
    <row r="36" spans="1:9">
      <c r="B36" s="613"/>
      <c r="C36" s="614"/>
      <c r="D36" s="614"/>
      <c r="E36" s="614"/>
      <c r="F36" s="614"/>
      <c r="G36" s="614"/>
      <c r="H36" s="703"/>
      <c r="I36" s="695"/>
    </row>
    <row r="37" spans="1:9" ht="15" thickBot="1">
      <c r="B37" s="613"/>
      <c r="C37" s="614"/>
      <c r="D37" s="614"/>
      <c r="E37" s="614"/>
      <c r="F37" s="614"/>
      <c r="G37" s="614"/>
      <c r="H37" s="704"/>
      <c r="I37" s="696"/>
    </row>
    <row r="38" spans="1:9">
      <c r="B38" s="690" t="s">
        <v>196</v>
      </c>
      <c r="C38" s="684">
        <f t="shared" ref="C38:H38" si="0">SUM(C7:C36)</f>
        <v>0</v>
      </c>
      <c r="D38" s="684">
        <f t="shared" si="0"/>
        <v>0</v>
      </c>
      <c r="E38" s="684">
        <f t="shared" si="0"/>
        <v>0</v>
      </c>
      <c r="F38" s="684">
        <f t="shared" si="0"/>
        <v>0</v>
      </c>
      <c r="G38" s="684">
        <f t="shared" si="0"/>
        <v>0</v>
      </c>
      <c r="H38" s="684">
        <f t="shared" si="0"/>
        <v>0</v>
      </c>
      <c r="I38" s="695"/>
    </row>
    <row r="39" spans="1:9" ht="29.5" thickBot="1">
      <c r="B39" s="691" t="s">
        <v>209</v>
      </c>
      <c r="C39" s="692"/>
      <c r="D39" s="692"/>
      <c r="E39" s="692"/>
      <c r="F39" s="692"/>
      <c r="G39" s="693"/>
      <c r="H39" s="693"/>
      <c r="I39" s="697"/>
    </row>
    <row r="40" spans="1:9" ht="15" thickBot="1">
      <c r="B40" s="694" t="s">
        <v>210</v>
      </c>
      <c r="C40" s="762">
        <f t="shared" ref="C40:F40" si="1">C38+C39</f>
        <v>0</v>
      </c>
      <c r="D40" s="762">
        <f t="shared" si="1"/>
        <v>0</v>
      </c>
      <c r="E40" s="762">
        <f t="shared" si="1"/>
        <v>0</v>
      </c>
      <c r="F40" s="762">
        <f t="shared" si="1"/>
        <v>0</v>
      </c>
      <c r="G40" s="762">
        <f>G38+G39</f>
        <v>0</v>
      </c>
      <c r="H40" s="762">
        <f>H38+H39</f>
        <v>0</v>
      </c>
    </row>
  </sheetData>
  <sheetProtection formatCells="0" formatColumns="0" formatRows="0"/>
  <customSheetViews>
    <customSheetView guid="{5556DC96-D068-44A2-945F-92CF014D11AC}" fitToPage="1">
      <selection activeCell="D2" sqref="D2:H2"/>
      <pageMargins left="0" right="0" top="0" bottom="0" header="0" footer="0"/>
      <printOptions gridLines="1"/>
      <pageSetup scale="54" orientation="portrait" r:id="rId1"/>
      <headerFooter alignWithMargins="0">
        <oddFooter>&amp;L&amp;8File: &amp;Z&amp;F
Sheet: &amp;A&amp;R&amp;8&amp;P of &amp;N</oddFooter>
      </headerFooter>
    </customSheetView>
  </customSheetViews>
  <mergeCells count="7">
    <mergeCell ref="J5:K5"/>
    <mergeCell ref="M5:N5"/>
    <mergeCell ref="D1:H1"/>
    <mergeCell ref="D2:H2"/>
    <mergeCell ref="C4:D4"/>
    <mergeCell ref="E4:F4"/>
    <mergeCell ref="G4:H4"/>
  </mergeCells>
  <phoneticPr fontId="20" type="noConversion"/>
  <conditionalFormatting sqref="C1">
    <cfRule type="cellIs" dxfId="24" priority="39" stopIfTrue="1" operator="notEqual">
      <formula>$K$9</formula>
    </cfRule>
  </conditionalFormatting>
  <conditionalFormatting sqref="C2">
    <cfRule type="cellIs" dxfId="23" priority="40" stopIfTrue="1" operator="notEqual">
      <formula>$N$9</formula>
    </cfRule>
  </conditionalFormatting>
  <hyperlinks>
    <hyperlink ref="B1" location="'TOTALS rev &amp; exp categories'!B37" display="'TOTALS rev &amp; exp categories'!B37" xr:uid="{00000000-0004-0000-2200-000000000000}"/>
    <hyperlink ref="B2" location="'TOTALS rev &amp; exp categories'!B38" display="'TOTALS rev &amp; exp categories'!B38" xr:uid="{00000000-0004-0000-2200-000001000000}"/>
  </hyperlinks>
  <printOptions gridLines="1"/>
  <pageMargins left="0.5" right="0.5" top="0.5" bottom="0.5" header="0.25" footer="0.25"/>
  <pageSetup scale="54" orientation="portrait" r:id="rId2"/>
  <headerFooter alignWithMargins="0">
    <oddFooter>&amp;L&amp;8File: &amp;Z&amp;F
Sheet: &amp;A&amp;R&amp;8&amp;P of &amp;N</oddFooter>
  </headerFooter>
  <legacyDrawing r:id="rId3"/>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Sheet32">
    <pageSetUpPr fitToPage="1"/>
  </sheetPr>
  <dimension ref="A1:K33"/>
  <sheetViews>
    <sheetView workbookViewId="0"/>
  </sheetViews>
  <sheetFormatPr defaultRowHeight="13"/>
  <cols>
    <col min="1" max="1" width="3.81640625" customWidth="1"/>
    <col min="2" max="2" width="23" customWidth="1"/>
    <col min="3" max="3" width="17.1796875" customWidth="1"/>
    <col min="4" max="4" width="1.81640625" customWidth="1"/>
    <col min="5" max="5" width="17.1796875" customWidth="1"/>
    <col min="6" max="6" width="1.54296875" customWidth="1"/>
    <col min="7" max="7" width="17.1796875" customWidth="1"/>
    <col min="8" max="8" width="9.453125" bestFit="1" customWidth="1"/>
    <col min="10" max="10" width="11.81640625" customWidth="1"/>
    <col min="11" max="11" width="15.453125" customWidth="1"/>
  </cols>
  <sheetData>
    <row r="1" spans="1:11" ht="118.5" customHeight="1">
      <c r="A1" s="401">
        <f>'TOTALS rev &amp; exp categories'!A38</f>
        <v>24</v>
      </c>
      <c r="B1" s="433" t="str">
        <f>'TOTALS rev &amp; exp categories'!B38</f>
        <v>Support Staff/Administrative Compensation, Benefits and Bonuses Paid by the University and Related Entities.</v>
      </c>
      <c r="C1" s="402">
        <f>'TOTALS rev &amp; exp categories'!C38</f>
        <v>0</v>
      </c>
      <c r="D1" s="863" t="str">
        <f>'TOTALS rev &amp; exp categories'!D38</f>
        <v>Input compensation, bonuses and benefits paid to all administrative and support staff reportable on the university or related entities (e.g., foundations or booster clubs) W-2 and 1099 forms, as well as any non-taxable benefits, inclusive of: 
• Gross wages and bonuses.
• Benefits including allowances, speaking fees, retirement, stipends, memberships, media income, tuition reimbursement/exemptions and earned deferred compensation, including those funded by the state.
Staff members responsible for the gender specific athletics department, but not a specific sport (e.g., director of men's athletics), will have their compensation figures reported as Expenses Not Related to Specific Teams fields. Athletics department staff members who assist both men's and women's teams (e.g., sports information director, academic advisor) will be reported as Not Allocated by Gender column.</v>
      </c>
      <c r="E1" s="863"/>
      <c r="F1" s="863"/>
      <c r="G1" s="863"/>
      <c r="H1" s="863"/>
      <c r="I1" s="863"/>
      <c r="J1" s="863"/>
      <c r="K1" s="863"/>
    </row>
    <row r="2" spans="1:11" ht="13.5" thickBot="1"/>
    <row r="3" spans="1:11" ht="21.5" thickBot="1">
      <c r="C3" s="419" t="s">
        <v>34</v>
      </c>
      <c r="E3" s="426" t="s">
        <v>35</v>
      </c>
      <c r="G3" s="428" t="s">
        <v>189</v>
      </c>
      <c r="I3" t="s">
        <v>199</v>
      </c>
      <c r="J3" s="398" t="s">
        <v>192</v>
      </c>
      <c r="K3" s="390">
        <f>C33</f>
        <v>670</v>
      </c>
    </row>
    <row r="4" spans="1:11" ht="74" thickBot="1">
      <c r="A4" s="25"/>
      <c r="B4" s="112" t="s">
        <v>212</v>
      </c>
      <c r="C4" s="422" t="str">
        <f>$B$1</f>
        <v>Support Staff/Administrative Compensation, Benefits and Bonuses Paid by the University and Related Entities.</v>
      </c>
      <c r="E4" s="389" t="str">
        <f>$B$1</f>
        <v>Support Staff/Administrative Compensation, Benefits and Bonuses Paid by the University and Related Entities.</v>
      </c>
      <c r="G4" s="397" t="str">
        <f>$B$1</f>
        <v>Support Staff/Administrative Compensation, Benefits and Bonuses Paid by the University and Related Entities.</v>
      </c>
      <c r="J4" s="399" t="s">
        <v>193</v>
      </c>
      <c r="K4" s="391">
        <f>E33</f>
        <v>195</v>
      </c>
    </row>
    <row r="5" spans="1:11" ht="13.5" thickBot="1">
      <c r="A5" s="25"/>
      <c r="B5" s="84"/>
      <c r="C5" s="420">
        <f>$A$1</f>
        <v>24</v>
      </c>
      <c r="E5" s="387">
        <f>$A$1</f>
        <v>24</v>
      </c>
      <c r="G5" s="392">
        <f>$A$1</f>
        <v>24</v>
      </c>
      <c r="J5" s="385" t="s">
        <v>194</v>
      </c>
      <c r="K5" s="432">
        <f>G33</f>
        <v>50</v>
      </c>
    </row>
    <row r="6" spans="1:11">
      <c r="A6" s="25"/>
      <c r="B6" s="72" t="s">
        <v>39</v>
      </c>
      <c r="C6" s="421">
        <v>50</v>
      </c>
      <c r="E6" s="427"/>
      <c r="G6" s="423"/>
      <c r="J6" t="s">
        <v>195</v>
      </c>
      <c r="K6" s="386">
        <f>SUM(K3:K5)</f>
        <v>915</v>
      </c>
    </row>
    <row r="7" spans="1:11">
      <c r="A7" s="38">
        <v>1</v>
      </c>
      <c r="B7" s="72" t="s">
        <v>41</v>
      </c>
      <c r="C7" s="421">
        <v>100</v>
      </c>
      <c r="E7" s="421">
        <v>100</v>
      </c>
      <c r="G7" s="423"/>
    </row>
    <row r="8" spans="1:11">
      <c r="A8" s="25"/>
      <c r="B8" s="72" t="s">
        <v>47</v>
      </c>
      <c r="C8" s="421"/>
      <c r="E8" s="421">
        <v>0</v>
      </c>
      <c r="G8" s="423"/>
    </row>
    <row r="9" spans="1:11">
      <c r="A9" s="25"/>
      <c r="B9" s="72" t="s">
        <v>48</v>
      </c>
      <c r="C9" s="421"/>
      <c r="E9" s="421"/>
      <c r="G9" s="423"/>
    </row>
    <row r="10" spans="1:11">
      <c r="A10" s="38">
        <v>2</v>
      </c>
      <c r="B10" s="72" t="s">
        <v>49</v>
      </c>
      <c r="C10" s="421">
        <v>500</v>
      </c>
      <c r="E10" s="423"/>
      <c r="G10" s="423"/>
    </row>
    <row r="11" spans="1:11">
      <c r="A11" s="25"/>
      <c r="B11" s="72" t="s">
        <v>50</v>
      </c>
      <c r="C11" s="421"/>
      <c r="E11" s="421"/>
      <c r="G11" s="423"/>
    </row>
    <row r="12" spans="1:11">
      <c r="A12" s="25"/>
      <c r="B12" s="72" t="s">
        <v>51</v>
      </c>
      <c r="C12" s="421"/>
      <c r="E12" s="421"/>
      <c r="G12" s="423"/>
    </row>
    <row r="13" spans="1:11">
      <c r="A13" s="25"/>
      <c r="B13" s="72" t="s">
        <v>52</v>
      </c>
      <c r="C13" s="421"/>
      <c r="E13" s="421"/>
      <c r="G13" s="423"/>
    </row>
    <row r="14" spans="1:11">
      <c r="A14" s="25"/>
      <c r="B14" s="72" t="s">
        <v>53</v>
      </c>
      <c r="C14" s="421"/>
      <c r="E14" s="421"/>
      <c r="G14" s="423"/>
    </row>
    <row r="15" spans="1:11">
      <c r="A15" s="25"/>
      <c r="B15" s="72" t="s">
        <v>54</v>
      </c>
      <c r="C15" s="421"/>
      <c r="E15" s="421"/>
      <c r="G15" s="423"/>
    </row>
    <row r="16" spans="1:11">
      <c r="A16" s="25"/>
      <c r="B16" s="72" t="s">
        <v>55</v>
      </c>
      <c r="C16" s="421"/>
      <c r="E16" s="421"/>
      <c r="G16" s="423"/>
    </row>
    <row r="17" spans="1:7">
      <c r="A17" s="25"/>
      <c r="B17" s="72" t="s">
        <v>58</v>
      </c>
      <c r="C17" s="421"/>
      <c r="E17" s="421"/>
      <c r="G17" s="423"/>
    </row>
    <row r="18" spans="1:7">
      <c r="A18" s="25"/>
      <c r="B18" s="72" t="s">
        <v>59</v>
      </c>
      <c r="C18" s="421"/>
      <c r="E18" s="421">
        <v>50</v>
      </c>
      <c r="G18" s="423"/>
    </row>
    <row r="19" spans="1:7">
      <c r="A19" s="25"/>
      <c r="B19" s="72" t="s">
        <v>60</v>
      </c>
      <c r="C19" s="423"/>
      <c r="E19" s="421"/>
      <c r="G19" s="423"/>
    </row>
    <row r="20" spans="1:7">
      <c r="A20" s="25"/>
      <c r="B20" s="72" t="s">
        <v>200</v>
      </c>
      <c r="C20" s="421"/>
      <c r="E20" s="421"/>
      <c r="G20" s="423"/>
    </row>
    <row r="21" spans="1:7">
      <c r="A21" s="25"/>
      <c r="B21" s="72" t="s">
        <v>61</v>
      </c>
      <c r="C21" s="421"/>
      <c r="E21" s="421"/>
      <c r="G21" s="423"/>
    </row>
    <row r="22" spans="1:7">
      <c r="A22" s="25"/>
      <c r="B22" s="72" t="s">
        <v>201</v>
      </c>
      <c r="C22" s="431"/>
      <c r="E22" s="421"/>
      <c r="G22" s="423"/>
    </row>
    <row r="23" spans="1:7">
      <c r="A23" s="25"/>
      <c r="B23" s="72" t="s">
        <v>202</v>
      </c>
      <c r="C23" s="421"/>
      <c r="E23" s="421"/>
      <c r="G23" s="423"/>
    </row>
    <row r="24" spans="1:7">
      <c r="A24" s="25"/>
      <c r="B24" s="72" t="s">
        <v>62</v>
      </c>
      <c r="C24" s="430"/>
      <c r="E24" s="421">
        <v>25</v>
      </c>
      <c r="G24" s="423"/>
    </row>
    <row r="25" spans="1:7">
      <c r="A25" s="25"/>
      <c r="B25" s="72" t="s">
        <v>203</v>
      </c>
      <c r="C25" s="421"/>
      <c r="E25" s="421"/>
      <c r="G25" s="423"/>
    </row>
    <row r="26" spans="1:7">
      <c r="A26" s="25"/>
      <c r="B26" s="72" t="s">
        <v>66</v>
      </c>
      <c r="C26" s="421"/>
      <c r="E26" s="421"/>
      <c r="G26" s="423"/>
    </row>
    <row r="27" spans="1:7">
      <c r="A27" s="25"/>
      <c r="B27" s="72" t="s">
        <v>67</v>
      </c>
      <c r="C27" s="421"/>
      <c r="E27" s="421"/>
      <c r="G27" s="423"/>
    </row>
    <row r="28" spans="1:7">
      <c r="A28" s="25"/>
      <c r="B28" s="72" t="s">
        <v>68</v>
      </c>
      <c r="C28" s="421"/>
      <c r="E28" s="421"/>
      <c r="G28" s="423"/>
    </row>
    <row r="29" spans="1:7">
      <c r="A29" s="25"/>
      <c r="B29" s="72" t="s">
        <v>69</v>
      </c>
      <c r="C29" s="421"/>
      <c r="E29" s="421"/>
      <c r="G29" s="423"/>
    </row>
    <row r="30" spans="1:7" ht="13.5" thickBot="1">
      <c r="A30" s="25"/>
      <c r="B30" s="92"/>
      <c r="C30" s="424"/>
      <c r="E30" s="424"/>
      <c r="G30" s="423"/>
    </row>
    <row r="31" spans="1:7">
      <c r="A31" s="38">
        <v>3</v>
      </c>
      <c r="B31" s="109" t="s">
        <v>196</v>
      </c>
      <c r="C31" s="128">
        <f>SUM(C6:C30)</f>
        <v>650</v>
      </c>
      <c r="E31" s="128">
        <f>SUM(E6:E30)</f>
        <v>175</v>
      </c>
      <c r="G31" s="423"/>
    </row>
    <row r="32" spans="1:7" ht="26.5" thickBot="1">
      <c r="A32" s="38">
        <v>5</v>
      </c>
      <c r="B32" s="110" t="s">
        <v>209</v>
      </c>
      <c r="C32" s="425">
        <v>20</v>
      </c>
      <c r="E32" s="425">
        <v>20</v>
      </c>
      <c r="G32" s="423"/>
    </row>
    <row r="33" spans="1:7" ht="13.5" thickBot="1">
      <c r="A33" s="38">
        <v>6</v>
      </c>
      <c r="B33" s="111" t="s">
        <v>210</v>
      </c>
      <c r="C33" s="390">
        <f>C31+C32</f>
        <v>670</v>
      </c>
      <c r="E33" s="391">
        <f>E31+E32</f>
        <v>195</v>
      </c>
      <c r="G33" s="429">
        <v>50</v>
      </c>
    </row>
  </sheetData>
  <customSheetViews>
    <customSheetView guid="{5556DC96-D068-44A2-945F-92CF014D11AC}" fitToPage="1" state="hidden">
      <pageMargins left="0" right="0" top="0" bottom="0" header="0" footer="0"/>
      <pageSetup scale="73" orientation="landscape" r:id="rId1"/>
      <headerFooter alignWithMargins="0"/>
    </customSheetView>
  </customSheetViews>
  <mergeCells count="1">
    <mergeCell ref="D1:K1"/>
  </mergeCells>
  <phoneticPr fontId="20" type="noConversion"/>
  <conditionalFormatting sqref="C1">
    <cfRule type="cellIs" dxfId="22" priority="1" stopIfTrue="1" operator="notEqual">
      <formula>$K$6</formula>
    </cfRule>
  </conditionalFormatting>
  <hyperlinks>
    <hyperlink ref="B1" location="'new TOTALS rev &amp; exp categories'!A33" display="'new TOTALS rev &amp; exp categories'!A33" xr:uid="{00000000-0004-0000-2300-000000000000}"/>
  </hyperlinks>
  <pageMargins left="0.75" right="0.75" top="1" bottom="1" header="0.5" footer="0.5"/>
  <pageSetup scale="73" orientation="landscape" r:id="rId2"/>
  <headerFooter alignWithMargins="0"/>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Sheet33">
    <pageSetUpPr fitToPage="1"/>
  </sheetPr>
  <dimension ref="A1:K33"/>
  <sheetViews>
    <sheetView workbookViewId="0">
      <selection activeCell="G3" sqref="G3:G33"/>
    </sheetView>
  </sheetViews>
  <sheetFormatPr defaultRowHeight="13"/>
  <cols>
    <col min="1" max="1" width="3.81640625" customWidth="1"/>
    <col min="2" max="2" width="23" customWidth="1"/>
    <col min="3" max="3" width="17.1796875" customWidth="1"/>
    <col min="4" max="4" width="1.81640625" customWidth="1"/>
    <col min="5" max="5" width="17.1796875" customWidth="1"/>
    <col min="6" max="6" width="1.54296875" customWidth="1"/>
    <col min="7" max="7" width="17.1796875" customWidth="1"/>
    <col min="8" max="8" width="9.453125" bestFit="1" customWidth="1"/>
    <col min="10" max="10" width="11.81640625" customWidth="1"/>
    <col min="11" max="11" width="15.453125" customWidth="1"/>
  </cols>
  <sheetData>
    <row r="1" spans="1:11" ht="65.5">
      <c r="A1" s="401">
        <f>'TOTALS rev &amp; exp categories'!A39</f>
        <v>25</v>
      </c>
      <c r="B1" s="434" t="str">
        <f>'TOTALS rev &amp; exp categories'!B39</f>
        <v>Support Staff/Administrative Compensation and Benefits Paid by a Third Party.</v>
      </c>
      <c r="C1" s="402">
        <f>'TOTALS rev &amp; exp categories'!C39</f>
        <v>0</v>
      </c>
      <c r="D1" s="863" t="str">
        <f>'TOTALS rev &amp; exp categories'!D39</f>
        <v>Input compensation, bonuses and benefits paid to administrative and support staff by a third party and contractually guaranteed by the institution, but not included on the institutions W-2, as well as non-taxable benefits, including:       
• Car stipend.
• Country club membership.
• Allowances for clothing, housing, and entertainment.
• Speaking fees.
• Camps compensation.
• Media income.
• Shoe and apparel income.
Expense Category 23 and 25 should equal Category 10.</v>
      </c>
      <c r="E1" s="863"/>
      <c r="F1" s="863"/>
      <c r="G1" s="863"/>
      <c r="H1" s="863"/>
      <c r="I1" s="863"/>
      <c r="J1" s="863"/>
      <c r="K1" s="863"/>
    </row>
    <row r="2" spans="1:11" ht="13.5" thickBot="1"/>
    <row r="3" spans="1:11" ht="21.5" thickBot="1">
      <c r="C3" s="419" t="s">
        <v>34</v>
      </c>
      <c r="E3" s="426" t="s">
        <v>35</v>
      </c>
      <c r="G3" s="428" t="s">
        <v>189</v>
      </c>
      <c r="I3" t="s">
        <v>199</v>
      </c>
      <c r="J3" s="398" t="s">
        <v>192</v>
      </c>
      <c r="K3" s="390">
        <f>C33</f>
        <v>670</v>
      </c>
    </row>
    <row r="4" spans="1:11" ht="53" thickBot="1">
      <c r="A4" s="25"/>
      <c r="B4" s="112" t="s">
        <v>212</v>
      </c>
      <c r="C4" s="422" t="str">
        <f>$B$1</f>
        <v>Support Staff/Administrative Compensation and Benefits Paid by a Third Party.</v>
      </c>
      <c r="E4" s="389" t="str">
        <f>$B$1</f>
        <v>Support Staff/Administrative Compensation and Benefits Paid by a Third Party.</v>
      </c>
      <c r="G4" s="397" t="str">
        <f>$B$1</f>
        <v>Support Staff/Administrative Compensation and Benefits Paid by a Third Party.</v>
      </c>
      <c r="J4" s="399" t="s">
        <v>193</v>
      </c>
      <c r="K4" s="391">
        <f>E33</f>
        <v>195</v>
      </c>
    </row>
    <row r="5" spans="1:11" ht="13.5" thickBot="1">
      <c r="A5" s="25"/>
      <c r="B5" s="84"/>
      <c r="C5" s="420">
        <f>$A$1</f>
        <v>25</v>
      </c>
      <c r="E5" s="387">
        <f>$A$1</f>
        <v>25</v>
      </c>
      <c r="G5" s="392">
        <f>$A$1</f>
        <v>25</v>
      </c>
      <c r="J5" s="385" t="s">
        <v>194</v>
      </c>
      <c r="K5" s="432">
        <f>G33</f>
        <v>50</v>
      </c>
    </row>
    <row r="6" spans="1:11">
      <c r="A6" s="25"/>
      <c r="B6" s="72" t="s">
        <v>39</v>
      </c>
      <c r="C6" s="421">
        <v>50</v>
      </c>
      <c r="E6" s="427"/>
      <c r="G6" s="423"/>
      <c r="J6" t="s">
        <v>195</v>
      </c>
      <c r="K6" s="386">
        <f>SUM(K3:K5)</f>
        <v>915</v>
      </c>
    </row>
    <row r="7" spans="1:11">
      <c r="A7" s="38">
        <v>1</v>
      </c>
      <c r="B7" s="72" t="s">
        <v>41</v>
      </c>
      <c r="C7" s="421">
        <v>100</v>
      </c>
      <c r="E7" s="421">
        <v>100</v>
      </c>
      <c r="G7" s="423"/>
    </row>
    <row r="8" spans="1:11">
      <c r="A8" s="25"/>
      <c r="B8" s="72" t="s">
        <v>47</v>
      </c>
      <c r="C8" s="421"/>
      <c r="E8" s="421">
        <v>0</v>
      </c>
      <c r="G8" s="423"/>
    </row>
    <row r="9" spans="1:11">
      <c r="A9" s="25"/>
      <c r="B9" s="72" t="s">
        <v>48</v>
      </c>
      <c r="C9" s="421"/>
      <c r="E9" s="421"/>
      <c r="G9" s="423"/>
    </row>
    <row r="10" spans="1:11">
      <c r="A10" s="38">
        <v>2</v>
      </c>
      <c r="B10" s="72" t="s">
        <v>49</v>
      </c>
      <c r="C10" s="421">
        <v>500</v>
      </c>
      <c r="E10" s="423"/>
      <c r="G10" s="423"/>
    </row>
    <row r="11" spans="1:11">
      <c r="A11" s="25"/>
      <c r="B11" s="72" t="s">
        <v>50</v>
      </c>
      <c r="C11" s="421"/>
      <c r="E11" s="421"/>
      <c r="G11" s="423"/>
    </row>
    <row r="12" spans="1:11">
      <c r="A12" s="25"/>
      <c r="B12" s="72" t="s">
        <v>51</v>
      </c>
      <c r="C12" s="421"/>
      <c r="E12" s="421"/>
      <c r="G12" s="423"/>
    </row>
    <row r="13" spans="1:11">
      <c r="A13" s="25"/>
      <c r="B13" s="72" t="s">
        <v>52</v>
      </c>
      <c r="C13" s="421"/>
      <c r="E13" s="421"/>
      <c r="G13" s="423"/>
    </row>
    <row r="14" spans="1:11">
      <c r="A14" s="25"/>
      <c r="B14" s="72" t="s">
        <v>53</v>
      </c>
      <c r="C14" s="421"/>
      <c r="E14" s="421"/>
      <c r="G14" s="423"/>
    </row>
    <row r="15" spans="1:11">
      <c r="A15" s="25"/>
      <c r="B15" s="72" t="s">
        <v>54</v>
      </c>
      <c r="C15" s="421"/>
      <c r="E15" s="421"/>
      <c r="G15" s="423"/>
    </row>
    <row r="16" spans="1:11">
      <c r="A16" s="25"/>
      <c r="B16" s="72" t="s">
        <v>55</v>
      </c>
      <c r="C16" s="421"/>
      <c r="E16" s="421"/>
      <c r="G16" s="423"/>
    </row>
    <row r="17" spans="1:7">
      <c r="A17" s="25"/>
      <c r="B17" s="72" t="s">
        <v>58</v>
      </c>
      <c r="C17" s="421"/>
      <c r="E17" s="421"/>
      <c r="G17" s="423"/>
    </row>
    <row r="18" spans="1:7">
      <c r="A18" s="25"/>
      <c r="B18" s="72" t="s">
        <v>59</v>
      </c>
      <c r="C18" s="421"/>
      <c r="E18" s="421">
        <v>50</v>
      </c>
      <c r="G18" s="423"/>
    </row>
    <row r="19" spans="1:7">
      <c r="A19" s="25"/>
      <c r="B19" s="72" t="s">
        <v>60</v>
      </c>
      <c r="C19" s="423"/>
      <c r="E19" s="421"/>
      <c r="G19" s="423"/>
    </row>
    <row r="20" spans="1:7">
      <c r="A20" s="25"/>
      <c r="B20" s="72" t="s">
        <v>200</v>
      </c>
      <c r="C20" s="421"/>
      <c r="E20" s="421"/>
      <c r="G20" s="423"/>
    </row>
    <row r="21" spans="1:7">
      <c r="A21" s="25"/>
      <c r="B21" s="72" t="s">
        <v>61</v>
      </c>
      <c r="C21" s="421"/>
      <c r="E21" s="421"/>
      <c r="G21" s="423"/>
    </row>
    <row r="22" spans="1:7">
      <c r="A22" s="25"/>
      <c r="B22" s="72" t="s">
        <v>201</v>
      </c>
      <c r="C22" s="431"/>
      <c r="E22" s="421"/>
      <c r="G22" s="423"/>
    </row>
    <row r="23" spans="1:7">
      <c r="A23" s="25"/>
      <c r="B23" s="72" t="s">
        <v>202</v>
      </c>
      <c r="C23" s="421"/>
      <c r="E23" s="421"/>
      <c r="G23" s="423"/>
    </row>
    <row r="24" spans="1:7">
      <c r="A24" s="25"/>
      <c r="B24" s="72" t="s">
        <v>62</v>
      </c>
      <c r="C24" s="430"/>
      <c r="E24" s="421">
        <v>25</v>
      </c>
      <c r="G24" s="423"/>
    </row>
    <row r="25" spans="1:7">
      <c r="A25" s="25"/>
      <c r="B25" s="72" t="s">
        <v>203</v>
      </c>
      <c r="C25" s="421"/>
      <c r="E25" s="421"/>
      <c r="G25" s="423"/>
    </row>
    <row r="26" spans="1:7">
      <c r="A26" s="25"/>
      <c r="B26" s="72" t="s">
        <v>66</v>
      </c>
      <c r="C26" s="421"/>
      <c r="E26" s="421"/>
      <c r="G26" s="423"/>
    </row>
    <row r="27" spans="1:7">
      <c r="A27" s="25"/>
      <c r="B27" s="72" t="s">
        <v>67</v>
      </c>
      <c r="C27" s="421"/>
      <c r="E27" s="421"/>
      <c r="G27" s="423"/>
    </row>
    <row r="28" spans="1:7">
      <c r="A28" s="25"/>
      <c r="B28" s="72" t="s">
        <v>68</v>
      </c>
      <c r="C28" s="421"/>
      <c r="E28" s="421"/>
      <c r="G28" s="423"/>
    </row>
    <row r="29" spans="1:7">
      <c r="A29" s="25"/>
      <c r="B29" s="72" t="s">
        <v>69</v>
      </c>
      <c r="C29" s="421"/>
      <c r="E29" s="421"/>
      <c r="G29" s="423"/>
    </row>
    <row r="30" spans="1:7" ht="13.5" thickBot="1">
      <c r="A30" s="25"/>
      <c r="B30" s="92"/>
      <c r="C30" s="424"/>
      <c r="E30" s="424"/>
      <c r="G30" s="423"/>
    </row>
    <row r="31" spans="1:7">
      <c r="A31" s="38">
        <v>3</v>
      </c>
      <c r="B31" s="109" t="s">
        <v>196</v>
      </c>
      <c r="C31" s="128">
        <f>SUM(C6:C30)</f>
        <v>650</v>
      </c>
      <c r="E31" s="128">
        <f>SUM(E6:E30)</f>
        <v>175</v>
      </c>
      <c r="G31" s="423"/>
    </row>
    <row r="32" spans="1:7" ht="26.5" thickBot="1">
      <c r="A32" s="38">
        <v>5</v>
      </c>
      <c r="B32" s="110" t="s">
        <v>209</v>
      </c>
      <c r="C32" s="425">
        <v>20</v>
      </c>
      <c r="E32" s="425">
        <v>20</v>
      </c>
      <c r="G32" s="423"/>
    </row>
    <row r="33" spans="1:7" ht="13.5" thickBot="1">
      <c r="A33" s="38">
        <v>6</v>
      </c>
      <c r="B33" s="111" t="s">
        <v>210</v>
      </c>
      <c r="C33" s="390">
        <f>C31+C32</f>
        <v>670</v>
      </c>
      <c r="E33" s="391">
        <f>E31+E32</f>
        <v>195</v>
      </c>
      <c r="G33" s="429">
        <v>50</v>
      </c>
    </row>
  </sheetData>
  <customSheetViews>
    <customSheetView guid="{5556DC96-D068-44A2-945F-92CF014D11AC}" fitToPage="1" state="hidden">
      <selection activeCell="G3" sqref="G3:G33"/>
      <pageMargins left="0" right="0" top="0" bottom="0" header="0" footer="0"/>
      <pageSetup scale="82" orientation="landscape" r:id="rId1"/>
      <headerFooter alignWithMargins="0"/>
    </customSheetView>
  </customSheetViews>
  <mergeCells count="1">
    <mergeCell ref="D1:K1"/>
  </mergeCells>
  <phoneticPr fontId="20" type="noConversion"/>
  <conditionalFormatting sqref="C1">
    <cfRule type="cellIs" dxfId="21" priority="1" stopIfTrue="1" operator="notEqual">
      <formula>$K$6</formula>
    </cfRule>
  </conditionalFormatting>
  <hyperlinks>
    <hyperlink ref="B1" location="'new TOTALS rev &amp; exp categories'!A34" display="'new TOTALS rev &amp; exp categories'!A34" xr:uid="{00000000-0004-0000-2400-000000000000}"/>
  </hyperlinks>
  <pageMargins left="0.75" right="0.75" top="1" bottom="1" header="0.5" footer="0.5"/>
  <pageSetup scale="82" orientation="landscape" r:id="rId2"/>
  <headerFooter alignWithMargins="0"/>
</worksheet>
</file>

<file path=xl/worksheets/sheet3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Sheet34">
    <tabColor indexed="50"/>
    <pageSetUpPr fitToPage="1"/>
  </sheetPr>
  <dimension ref="A1:K39"/>
  <sheetViews>
    <sheetView topLeftCell="A6" workbookViewId="0">
      <selection activeCell="B6" sqref="B6:G39"/>
    </sheetView>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54.75" customHeight="1">
      <c r="A1" s="687">
        <f>'TOTALS rev &amp; exp categories'!A40</f>
        <v>26</v>
      </c>
      <c r="B1" s="769" t="str">
        <f>'TOTALS rev &amp; exp categories'!B40</f>
        <v>Severance Payments.</v>
      </c>
      <c r="C1" s="770">
        <f>'TOTALS rev &amp; exp categories'!C40</f>
        <v>0</v>
      </c>
      <c r="D1" s="861" t="str">
        <f>'TOTALS rev &amp; exp categories'!D40</f>
        <v>Input severance payments and applicable benefits recognized for past coaching and administrative personnel.</v>
      </c>
      <c r="E1" s="861"/>
      <c r="F1" s="861"/>
      <c r="G1" s="861"/>
      <c r="H1" s="861"/>
      <c r="I1" s="861"/>
      <c r="J1" s="861"/>
      <c r="K1" s="861"/>
    </row>
    <row r="2" spans="1:11" ht="15" thickBot="1"/>
    <row r="3" spans="1:11" ht="29.5" thickBot="1">
      <c r="C3" s="675" t="s">
        <v>34</v>
      </c>
      <c r="E3" s="675" t="s">
        <v>35</v>
      </c>
      <c r="G3" s="675" t="s">
        <v>189</v>
      </c>
    </row>
    <row r="4" spans="1:11" ht="29.5" thickBot="1">
      <c r="B4" s="680" t="s">
        <v>212</v>
      </c>
      <c r="C4" s="763" t="str">
        <f>$B$1</f>
        <v>Severance Payments.</v>
      </c>
      <c r="E4" s="763" t="str">
        <f>$B$1</f>
        <v>Severance Payments.</v>
      </c>
      <c r="G4" s="680" t="str">
        <f>$B$1</f>
        <v>Severance Payments.</v>
      </c>
      <c r="J4" s="551" t="s">
        <v>190</v>
      </c>
      <c r="K4" s="551"/>
    </row>
    <row r="5" spans="1:11" ht="15" thickBot="1">
      <c r="B5" s="681"/>
      <c r="C5" s="681">
        <f>$A$1</f>
        <v>26</v>
      </c>
      <c r="E5" s="681">
        <f>$A$1</f>
        <v>26</v>
      </c>
      <c r="G5" s="681">
        <f>$A$1</f>
        <v>26</v>
      </c>
      <c r="J5" s="761" t="s">
        <v>192</v>
      </c>
      <c r="K5" s="766">
        <f>$C$39</f>
        <v>0</v>
      </c>
    </row>
    <row r="6" spans="1:11" ht="15" thickBot="1">
      <c r="B6" s="613" t="s">
        <v>38</v>
      </c>
      <c r="C6" s="765"/>
      <c r="E6" s="765"/>
      <c r="G6" s="765"/>
      <c r="J6" s="771" t="s">
        <v>193</v>
      </c>
      <c r="K6" s="766">
        <f>$E$39</f>
        <v>0</v>
      </c>
    </row>
    <row r="7" spans="1:11" ht="15" thickBot="1">
      <c r="A7" s="666"/>
      <c r="B7" s="613" t="s">
        <v>39</v>
      </c>
      <c r="C7" s="765"/>
      <c r="E7" s="765"/>
      <c r="G7" s="765"/>
      <c r="J7" s="773" t="s">
        <v>194</v>
      </c>
      <c r="K7" s="766">
        <f>$G$39</f>
        <v>0</v>
      </c>
    </row>
    <row r="8" spans="1:11" ht="15" thickBot="1">
      <c r="B8" s="613" t="s">
        <v>41</v>
      </c>
      <c r="C8" s="765"/>
      <c r="E8" s="765"/>
      <c r="G8" s="765"/>
      <c r="J8" s="551" t="s">
        <v>195</v>
      </c>
      <c r="K8" s="775">
        <f>SUM(K5:K7)</f>
        <v>0</v>
      </c>
    </row>
    <row r="9" spans="1:11" ht="15" thickBot="1">
      <c r="B9" s="613" t="s">
        <v>43</v>
      </c>
      <c r="C9" s="765"/>
      <c r="E9" s="765"/>
      <c r="G9" s="765"/>
    </row>
    <row r="10" spans="1:11" ht="15" thickBot="1">
      <c r="A10" s="666"/>
      <c r="B10" s="613" t="s">
        <v>45</v>
      </c>
      <c r="C10" s="765"/>
      <c r="E10" s="765"/>
      <c r="G10" s="765"/>
    </row>
    <row r="11" spans="1:11" ht="15" thickBot="1">
      <c r="A11" s="666"/>
      <c r="B11" s="613" t="s">
        <v>46</v>
      </c>
      <c r="C11" s="765"/>
      <c r="E11" s="765"/>
      <c r="G11" s="765"/>
    </row>
    <row r="12" spans="1:11" ht="15" thickBot="1">
      <c r="A12" s="666"/>
      <c r="B12" s="613" t="s">
        <v>47</v>
      </c>
      <c r="C12" s="765"/>
      <c r="E12" s="765"/>
      <c r="G12" s="765"/>
    </row>
    <row r="13" spans="1:11" ht="15" thickBot="1">
      <c r="A13" s="666"/>
      <c r="B13" s="613" t="s">
        <v>48</v>
      </c>
      <c r="C13" s="765"/>
      <c r="E13" s="765"/>
      <c r="G13" s="765"/>
    </row>
    <row r="14" spans="1:11" ht="15" thickBot="1">
      <c r="A14" s="666"/>
      <c r="B14" s="613" t="s">
        <v>49</v>
      </c>
      <c r="C14" s="682"/>
      <c r="E14" s="765"/>
      <c r="G14" s="765"/>
    </row>
    <row r="15" spans="1:11" ht="15" thickBot="1">
      <c r="A15" s="666"/>
      <c r="B15" s="613" t="s">
        <v>50</v>
      </c>
      <c r="C15" s="765"/>
      <c r="E15" s="765"/>
      <c r="G15" s="765"/>
    </row>
    <row r="16" spans="1:11"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customSheetViews>
    <customSheetView guid="{5556DC96-D068-44A2-945F-92CF014D11AC}" fitToPage="1">
      <selection sqref="A1:XFD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20" priority="41" stopIfTrue="1" operator="notEqual">
      <formula>$K$8</formula>
    </cfRule>
  </conditionalFormatting>
  <hyperlinks>
    <hyperlink ref="B1" location="'TOTALS rev &amp; exp categories'!B39" display="'TOTALS rev &amp; exp categories'!B39" xr:uid="{00000000-0004-0000-25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indexed="8"/>
  </sheetPr>
  <dimension ref="A1:S64"/>
  <sheetViews>
    <sheetView topLeftCell="A52" zoomScale="110" zoomScaleNormal="110" workbookViewId="0">
      <selection activeCell="D38" sqref="D38"/>
    </sheetView>
  </sheetViews>
  <sheetFormatPr defaultColWidth="8.7265625" defaultRowHeight="14.5"/>
  <cols>
    <col min="1" max="1" width="6.453125" style="550" customWidth="1"/>
    <col min="2" max="2" width="25" style="570" customWidth="1"/>
    <col min="3" max="3" width="16.1796875" style="550" customWidth="1"/>
    <col min="4" max="4" width="84.453125" style="570" customWidth="1"/>
    <col min="5" max="5" width="93.453125" style="550" hidden="1" customWidth="1"/>
    <col min="6" max="16384" width="8.7265625" style="550"/>
  </cols>
  <sheetData>
    <row r="1" spans="1:7">
      <c r="A1" s="550" t="s">
        <v>71</v>
      </c>
      <c r="C1" s="723" t="s">
        <v>72</v>
      </c>
    </row>
    <row r="2" spans="1:7">
      <c r="A2" s="550" t="s">
        <v>73</v>
      </c>
    </row>
    <row r="3" spans="1:7">
      <c r="B3" s="572" t="s">
        <v>74</v>
      </c>
      <c r="C3" s="572" t="s">
        <v>75</v>
      </c>
      <c r="D3" s="570" t="s">
        <v>76</v>
      </c>
      <c r="E3" s="572" t="s">
        <v>76</v>
      </c>
      <c r="G3" s="572"/>
    </row>
    <row r="4" spans="1:7" ht="116">
      <c r="A4" s="724">
        <v>1</v>
      </c>
      <c r="B4" s="678" t="s">
        <v>77</v>
      </c>
      <c r="C4" s="689">
        <f>'rev mthd2 ticket sales by sport'!$K$7</f>
        <v>0</v>
      </c>
      <c r="D4" s="750" t="s">
        <v>78</v>
      </c>
      <c r="G4" s="725"/>
    </row>
    <row r="5" spans="1:7" ht="159.5">
      <c r="A5" s="724">
        <v>2</v>
      </c>
      <c r="B5" s="726" t="s">
        <v>79</v>
      </c>
      <c r="C5" s="727">
        <f>'rev mthd2 dir state by sport'!$K$9</f>
        <v>0</v>
      </c>
      <c r="D5" s="750" t="s">
        <v>80</v>
      </c>
    </row>
    <row r="6" spans="1:7">
      <c r="A6" s="728">
        <v>3</v>
      </c>
      <c r="B6" s="729" t="s">
        <v>81</v>
      </c>
      <c r="C6" s="730">
        <f>'rev mthd2 student fees by sport'!$K$7</f>
        <v>0</v>
      </c>
      <c r="D6" s="751" t="s">
        <v>82</v>
      </c>
    </row>
    <row r="7" spans="1:7" ht="130.5">
      <c r="A7" s="728">
        <v>4</v>
      </c>
      <c r="B7" s="732" t="s">
        <v>83</v>
      </c>
      <c r="C7" s="727">
        <f>'rev mthd2 dir inst''l by sport'!$K$8</f>
        <v>0</v>
      </c>
      <c r="D7" s="751" t="s">
        <v>84</v>
      </c>
    </row>
    <row r="8" spans="1:7" ht="72.5">
      <c r="A8" s="728">
        <v>5</v>
      </c>
      <c r="B8" s="733" t="s">
        <v>85</v>
      </c>
      <c r="C8" s="734">
        <f>'rev mthd2 less-tran to inst by'!$K$8</f>
        <v>0</v>
      </c>
      <c r="D8" s="751" t="s">
        <v>86</v>
      </c>
    </row>
    <row r="9" spans="1:7" ht="217.5">
      <c r="A9" s="728">
        <v>6</v>
      </c>
      <c r="B9" s="678" t="s">
        <v>87</v>
      </c>
      <c r="C9" s="727">
        <f>'rev mthd2 indir inst''l by sport'!$K$8</f>
        <v>0</v>
      </c>
      <c r="D9" s="751" t="s">
        <v>88</v>
      </c>
    </row>
    <row r="10" spans="1:7" ht="145">
      <c r="A10" s="728" t="s">
        <v>89</v>
      </c>
      <c r="B10" s="729" t="s">
        <v>90</v>
      </c>
      <c r="C10" s="734">
        <f>'rev mthd2 indir inst''l debt ser'!$K$8</f>
        <v>0</v>
      </c>
      <c r="D10" s="751" t="s">
        <v>91</v>
      </c>
    </row>
    <row r="11" spans="1:7" ht="29">
      <c r="A11" s="728">
        <v>7</v>
      </c>
      <c r="B11" s="729" t="s">
        <v>92</v>
      </c>
      <c r="C11" s="734">
        <f>'rev mthd2 guarantees by sport'!$K$7</f>
        <v>0</v>
      </c>
      <c r="D11" s="751" t="s">
        <v>93</v>
      </c>
    </row>
    <row r="12" spans="1:7" ht="174">
      <c r="A12" s="728">
        <v>8</v>
      </c>
      <c r="B12" s="729" t="s">
        <v>94</v>
      </c>
      <c r="C12" s="734">
        <f>'rev mthd2 contrib. by sport'!$K$7</f>
        <v>0</v>
      </c>
      <c r="D12" s="750" t="s">
        <v>95</v>
      </c>
    </row>
    <row r="13" spans="1:7" ht="174">
      <c r="A13" s="724">
        <v>9</v>
      </c>
      <c r="B13" s="732" t="s">
        <v>96</v>
      </c>
      <c r="C13" s="727">
        <f>'rev mthd2 in-kind by sport'!$K$7</f>
        <v>0</v>
      </c>
      <c r="D13" s="751" t="s">
        <v>97</v>
      </c>
    </row>
    <row r="14" spans="1:7" ht="159.5">
      <c r="A14" s="724">
        <v>10</v>
      </c>
      <c r="B14" s="732" t="s">
        <v>98</v>
      </c>
      <c r="C14" s="727">
        <f>'rev mthd2 3rd party by sport'!$K$8</f>
        <v>0</v>
      </c>
      <c r="D14" s="751" t="s">
        <v>99</v>
      </c>
    </row>
    <row r="15" spans="1:7" ht="87">
      <c r="A15" s="728">
        <v>11</v>
      </c>
      <c r="B15" s="726" t="s">
        <v>100</v>
      </c>
      <c r="C15" s="727">
        <f>'rev mthd2 media rights by sport'!$K$8</f>
        <v>0</v>
      </c>
      <c r="D15" s="751" t="s">
        <v>101</v>
      </c>
    </row>
    <row r="16" spans="1:7" ht="101.5">
      <c r="A16" s="728">
        <v>12</v>
      </c>
      <c r="B16" s="726" t="s">
        <v>102</v>
      </c>
      <c r="C16" s="727">
        <f>'rev mthd2 ncaa dist by sport'!$K$8</f>
        <v>0</v>
      </c>
      <c r="D16" s="750" t="s">
        <v>103</v>
      </c>
    </row>
    <row r="17" spans="1:7" ht="87">
      <c r="A17" s="728">
        <v>13</v>
      </c>
      <c r="B17" s="726" t="s">
        <v>104</v>
      </c>
      <c r="C17" s="727">
        <f>'rev mthd2 conf dist by sport'!$K$8</f>
        <v>0</v>
      </c>
      <c r="D17" s="751" t="s">
        <v>105</v>
      </c>
    </row>
    <row r="18" spans="1:7" s="551" customFormat="1" ht="101.5">
      <c r="A18" s="735" t="s">
        <v>106</v>
      </c>
      <c r="B18" s="726" t="s">
        <v>107</v>
      </c>
      <c r="C18" s="727">
        <f>+'rev conf dist bowl by sport'!K8</f>
        <v>0</v>
      </c>
      <c r="D18" s="751" t="s">
        <v>108</v>
      </c>
      <c r="F18" s="550"/>
    </row>
    <row r="19" spans="1:7" ht="101.5">
      <c r="A19" s="728">
        <v>14</v>
      </c>
      <c r="B19" s="726" t="s">
        <v>109</v>
      </c>
      <c r="C19" s="727">
        <f>'rev mthd2 pgm sales by sport'!$K$8</f>
        <v>0</v>
      </c>
      <c r="D19" s="751" t="s">
        <v>110</v>
      </c>
    </row>
    <row r="20" spans="1:7" ht="130.5">
      <c r="A20" s="724">
        <v>15</v>
      </c>
      <c r="B20" s="726" t="s">
        <v>111</v>
      </c>
      <c r="C20" s="727">
        <f>'rev mthd2 royalties by sport'!$K$8</f>
        <v>0</v>
      </c>
      <c r="D20" s="751" t="s">
        <v>112</v>
      </c>
    </row>
    <row r="21" spans="1:7">
      <c r="A21" s="728">
        <v>16</v>
      </c>
      <c r="B21" s="732" t="s">
        <v>113</v>
      </c>
      <c r="C21" s="727">
        <f>'rev mthd2 sports camp by sport'!$K$8</f>
        <v>0</v>
      </c>
      <c r="D21" s="751" t="s">
        <v>114</v>
      </c>
    </row>
    <row r="22" spans="1:7" ht="145">
      <c r="A22" s="728">
        <v>17</v>
      </c>
      <c r="B22" s="726" t="s">
        <v>115</v>
      </c>
      <c r="C22" s="727">
        <f>'rev mthd2 endowment by sport'!$K$8</f>
        <v>0</v>
      </c>
      <c r="D22" s="751" t="s">
        <v>116</v>
      </c>
    </row>
    <row r="23" spans="1:7" ht="78" customHeight="1">
      <c r="A23" s="728">
        <v>18</v>
      </c>
      <c r="B23" s="726" t="s">
        <v>117</v>
      </c>
      <c r="C23" s="727">
        <f>'rev mthd2 other by sport'!$K$8</f>
        <v>0</v>
      </c>
      <c r="D23" s="751" t="s">
        <v>118</v>
      </c>
    </row>
    <row r="24" spans="1:7" ht="58">
      <c r="A24" s="728">
        <v>19</v>
      </c>
      <c r="B24" s="726" t="s">
        <v>119</v>
      </c>
      <c r="C24" s="727">
        <f>'rev mthd2 Bowl Rev by sport'!K8</f>
        <v>0</v>
      </c>
      <c r="D24" s="751" t="s">
        <v>120</v>
      </c>
      <c r="F24" s="753"/>
    </row>
    <row r="25" spans="1:7">
      <c r="A25" s="728"/>
      <c r="B25" s="731" t="s">
        <v>121</v>
      </c>
      <c r="C25" s="736">
        <f>SUM(C4:C24)</f>
        <v>0</v>
      </c>
      <c r="D25" s="751" t="s">
        <v>122</v>
      </c>
      <c r="G25" s="551"/>
    </row>
    <row r="26" spans="1:7">
      <c r="A26" s="679" t="s">
        <v>123</v>
      </c>
      <c r="B26" s="749"/>
    </row>
    <row r="27" spans="1:7" ht="29" hidden="1">
      <c r="A27" s="724"/>
      <c r="B27" s="726" t="s">
        <v>124</v>
      </c>
      <c r="C27" s="738"/>
      <c r="D27" s="750" t="s">
        <v>125</v>
      </c>
    </row>
    <row r="28" spans="1:7" ht="29" hidden="1">
      <c r="A28" s="728"/>
      <c r="B28" s="726" t="s">
        <v>126</v>
      </c>
      <c r="C28" s="738"/>
      <c r="D28" s="751" t="s">
        <v>127</v>
      </c>
    </row>
    <row r="29" spans="1:7" ht="43.5" hidden="1">
      <c r="A29" s="728"/>
      <c r="B29" s="726" t="s">
        <v>128</v>
      </c>
      <c r="C29" s="738"/>
      <c r="D29" s="751" t="s">
        <v>129</v>
      </c>
    </row>
    <row r="30" spans="1:7" ht="29" hidden="1">
      <c r="A30" s="728"/>
      <c r="B30" s="726" t="s">
        <v>130</v>
      </c>
      <c r="C30" s="739">
        <f>SUM(C27:C29)</f>
        <v>0</v>
      </c>
      <c r="D30" s="751" t="s">
        <v>131</v>
      </c>
      <c r="G30" s="551"/>
    </row>
    <row r="32" spans="1:7" s="551" customFormat="1">
      <c r="A32" s="550" t="s">
        <v>132</v>
      </c>
      <c r="B32" s="571"/>
      <c r="C32" s="740" t="s">
        <v>133</v>
      </c>
      <c r="D32" s="571"/>
    </row>
    <row r="33" spans="1:7">
      <c r="A33" s="550" t="s">
        <v>134</v>
      </c>
    </row>
    <row r="34" spans="1:7" ht="377">
      <c r="A34" s="741">
        <v>20</v>
      </c>
      <c r="B34" s="732" t="s">
        <v>135</v>
      </c>
      <c r="C34" s="734">
        <f>'exp mthd2 ath aid by sport'!$D$46</f>
        <v>0</v>
      </c>
      <c r="D34" s="750" t="s">
        <v>726</v>
      </c>
    </row>
    <row r="35" spans="1:7" ht="29">
      <c r="A35" s="742">
        <v>21</v>
      </c>
      <c r="B35" s="726" t="s">
        <v>92</v>
      </c>
      <c r="C35" s="734">
        <f>'exp mthd2 guarantees by sport'!$K$8</f>
        <v>0</v>
      </c>
      <c r="D35" s="751" t="s">
        <v>136</v>
      </c>
    </row>
    <row r="36" spans="1:7" ht="159.5">
      <c r="A36" s="741">
        <v>22</v>
      </c>
      <c r="B36" s="726" t="s">
        <v>137</v>
      </c>
      <c r="C36" s="734">
        <f>'exp exp2 coach comp by gender'!$E$13</f>
        <v>0</v>
      </c>
      <c r="D36" s="750" t="s">
        <v>138</v>
      </c>
    </row>
    <row r="37" spans="1:7" ht="217.5">
      <c r="A37" s="742">
        <v>23</v>
      </c>
      <c r="B37" s="743" t="s">
        <v>139</v>
      </c>
      <c r="C37" s="734">
        <f>'exp exp2 coach comp by gender'!$F$13</f>
        <v>0</v>
      </c>
      <c r="D37" s="751" t="s">
        <v>140</v>
      </c>
    </row>
    <row r="38" spans="1:7" ht="188.5">
      <c r="A38" s="741">
        <v>24</v>
      </c>
      <c r="B38" s="678" t="s">
        <v>141</v>
      </c>
      <c r="C38" s="734">
        <f>'exp exp2 sppt both by sport'!$K$9</f>
        <v>0</v>
      </c>
      <c r="D38" s="750" t="s">
        <v>727</v>
      </c>
    </row>
    <row r="39" spans="1:7" ht="174">
      <c r="A39" s="742">
        <v>25</v>
      </c>
      <c r="B39" s="678" t="s">
        <v>142</v>
      </c>
      <c r="C39" s="734">
        <f>'exp exp2 sppt both by sport'!$N$9</f>
        <v>0</v>
      </c>
      <c r="D39" s="751" t="s">
        <v>143</v>
      </c>
    </row>
    <row r="40" spans="1:7" ht="29">
      <c r="A40" s="741">
        <v>26</v>
      </c>
      <c r="B40" s="726" t="s">
        <v>144</v>
      </c>
      <c r="C40" s="734">
        <f>'exp mthd2 severance by sport'!$K$8</f>
        <v>0</v>
      </c>
      <c r="D40" s="751" t="s">
        <v>145</v>
      </c>
    </row>
    <row r="41" spans="1:7" ht="58">
      <c r="A41" s="742">
        <v>27</v>
      </c>
      <c r="B41" s="726" t="s">
        <v>146</v>
      </c>
      <c r="C41" s="734">
        <f>'exp mthd2 recruiting by sport'!$K$8</f>
        <v>0</v>
      </c>
      <c r="D41" s="751" t="s">
        <v>147</v>
      </c>
    </row>
    <row r="42" spans="1:7" ht="101.5">
      <c r="A42" s="741">
        <v>28</v>
      </c>
      <c r="B42" s="726" t="s">
        <v>148</v>
      </c>
      <c r="C42" s="734">
        <f>'exp mthd2 team travel by sport'!$K$8</f>
        <v>0</v>
      </c>
      <c r="D42" s="751" t="s">
        <v>149</v>
      </c>
    </row>
    <row r="43" spans="1:7" ht="58">
      <c r="A43" s="742">
        <v>29</v>
      </c>
      <c r="B43" s="726" t="s">
        <v>150</v>
      </c>
      <c r="C43" s="734">
        <f>'exp mthd2 equipment by sport'!$K$8</f>
        <v>0</v>
      </c>
      <c r="D43" s="751" t="s">
        <v>151</v>
      </c>
    </row>
    <row r="44" spans="1:7" ht="72.5">
      <c r="A44" s="741">
        <v>30</v>
      </c>
      <c r="B44" s="726" t="s">
        <v>152</v>
      </c>
      <c r="C44" s="734">
        <f>'exp mthd2 game exp by sport'!$K$8</f>
        <v>0</v>
      </c>
      <c r="D44" s="751" t="s">
        <v>153</v>
      </c>
    </row>
    <row r="45" spans="1:7" ht="29">
      <c r="A45" s="742">
        <v>31</v>
      </c>
      <c r="B45" s="726" t="s">
        <v>154</v>
      </c>
      <c r="C45" s="734">
        <f>'exp mthd2 fund raising by sport'!$K$8</f>
        <v>0</v>
      </c>
      <c r="D45" s="750" t="s">
        <v>155</v>
      </c>
    </row>
    <row r="46" spans="1:7" ht="43.5">
      <c r="A46" s="741">
        <v>32</v>
      </c>
      <c r="B46" s="726" t="s">
        <v>156</v>
      </c>
      <c r="C46" s="734">
        <f>'exp mthd2 sports camp by sport'!$K$8</f>
        <v>0</v>
      </c>
      <c r="D46" s="750" t="s">
        <v>157</v>
      </c>
    </row>
    <row r="47" spans="1:7" ht="43.5">
      <c r="A47" s="741">
        <v>33</v>
      </c>
      <c r="B47" s="726" t="s">
        <v>158</v>
      </c>
      <c r="C47" s="734">
        <f>'exp mthd2 spirit by sport'!$K$8</f>
        <v>0</v>
      </c>
      <c r="D47" s="751" t="s">
        <v>159</v>
      </c>
      <c r="G47" s="744"/>
    </row>
    <row r="48" spans="1:7" ht="159.5">
      <c r="A48" s="742">
        <v>34</v>
      </c>
      <c r="B48" s="726" t="s">
        <v>160</v>
      </c>
      <c r="C48" s="734">
        <f>'exp mthd2 athl facil by sport'!$K$8</f>
        <v>0</v>
      </c>
      <c r="D48" s="751" t="s">
        <v>161</v>
      </c>
    </row>
    <row r="49" spans="1:19" ht="145">
      <c r="A49" s="742">
        <v>35</v>
      </c>
      <c r="B49" s="726" t="s">
        <v>162</v>
      </c>
      <c r="C49" s="734">
        <f>'exp mthd2 dir overhead by sport'!$K$8</f>
        <v>0</v>
      </c>
      <c r="D49" s="751" t="s">
        <v>163</v>
      </c>
    </row>
    <row r="50" spans="1:19" ht="217.5">
      <c r="A50" s="742">
        <v>36</v>
      </c>
      <c r="B50" s="726" t="s">
        <v>164</v>
      </c>
      <c r="C50" s="734">
        <f>'exp mthd2 indir inst by sport'!$K$8</f>
        <v>0</v>
      </c>
      <c r="D50" s="751" t="s">
        <v>165</v>
      </c>
    </row>
    <row r="51" spans="1:19" ht="29">
      <c r="A51" s="742">
        <v>37</v>
      </c>
      <c r="B51" s="726" t="s">
        <v>166</v>
      </c>
      <c r="C51" s="727">
        <f>'exp mthd2 med ex by sport'!$K$8</f>
        <v>0</v>
      </c>
      <c r="D51" s="752" t="s">
        <v>167</v>
      </c>
    </row>
    <row r="52" spans="1:19">
      <c r="A52" s="742">
        <v>38</v>
      </c>
      <c r="B52" s="726" t="s">
        <v>168</v>
      </c>
      <c r="C52" s="734">
        <f>'exp mthd2 memb dues by sport'!$K$8</f>
        <v>0</v>
      </c>
      <c r="D52" s="750" t="s">
        <v>169</v>
      </c>
    </row>
    <row r="53" spans="1:19" ht="43.5">
      <c r="A53" s="742">
        <v>39</v>
      </c>
      <c r="B53" s="726" t="s">
        <v>170</v>
      </c>
      <c r="C53" s="734">
        <f>'exp mthd2 st.-athl meal by spor'!$K$8</f>
        <v>0</v>
      </c>
      <c r="D53" s="750" t="s">
        <v>171</v>
      </c>
    </row>
    <row r="54" spans="1:19" ht="116">
      <c r="A54" s="741">
        <v>40</v>
      </c>
      <c r="B54" s="726" t="s">
        <v>172</v>
      </c>
      <c r="C54" s="734">
        <f>'exp mthd2 oth op exp by sport'!$K$8</f>
        <v>0</v>
      </c>
      <c r="D54" s="750" t="s">
        <v>173</v>
      </c>
      <c r="N54" s="745"/>
      <c r="O54" s="745"/>
      <c r="S54" s="550" t="s">
        <v>174</v>
      </c>
    </row>
    <row r="55" spans="1:19" ht="116">
      <c r="A55" s="742">
        <v>41</v>
      </c>
      <c r="B55" s="726" t="s">
        <v>175</v>
      </c>
      <c r="C55" s="734">
        <f>'exp mthd2 Bowl Expense by sport'!$K$8</f>
        <v>0</v>
      </c>
      <c r="D55" s="751" t="s">
        <v>176</v>
      </c>
      <c r="N55" s="745"/>
      <c r="O55" s="745"/>
    </row>
    <row r="56" spans="1:19" ht="58">
      <c r="A56" s="742" t="s">
        <v>177</v>
      </c>
      <c r="B56" s="726" t="s">
        <v>178</v>
      </c>
      <c r="C56" s="734">
        <f>'exp mthd2 Bowl Comp by sport'!$K$8</f>
        <v>0</v>
      </c>
      <c r="D56" s="751" t="s">
        <v>179</v>
      </c>
      <c r="N56" s="745"/>
      <c r="O56" s="745"/>
    </row>
    <row r="57" spans="1:19">
      <c r="A57" s="742"/>
      <c r="B57" s="731" t="s">
        <v>180</v>
      </c>
      <c r="C57" s="746">
        <f>SUM(C34:C56)</f>
        <v>0</v>
      </c>
      <c r="D57" s="751" t="s">
        <v>181</v>
      </c>
      <c r="G57" s="551"/>
    </row>
    <row r="58" spans="1:19" ht="29" hidden="1">
      <c r="A58" s="747">
        <v>38</v>
      </c>
      <c r="B58" s="737" t="s">
        <v>182</v>
      </c>
      <c r="C58" s="738"/>
      <c r="D58" s="750" t="s">
        <v>183</v>
      </c>
      <c r="G58" s="550">
        <f>'exp mthd2 debt service by sport'!$K$6</f>
        <v>0</v>
      </c>
    </row>
    <row r="59" spans="1:19" ht="58" hidden="1">
      <c r="A59" s="747">
        <v>39</v>
      </c>
      <c r="B59" s="737" t="s">
        <v>184</v>
      </c>
      <c r="C59" s="738"/>
      <c r="D59" s="750" t="s">
        <v>185</v>
      </c>
      <c r="G59" s="550">
        <f>'exp mthd2 capital exp by sport'!$K$6</f>
        <v>0</v>
      </c>
    </row>
    <row r="60" spans="1:19" ht="29" hidden="1">
      <c r="A60" s="754">
        <v>40</v>
      </c>
      <c r="B60" s="755" t="s">
        <v>186</v>
      </c>
      <c r="C60" s="739">
        <f>SUM(C58:C59)</f>
        <v>0</v>
      </c>
      <c r="D60" s="750" t="s">
        <v>187</v>
      </c>
      <c r="G60" s="551">
        <f>SUM(G58:G59)</f>
        <v>0</v>
      </c>
    </row>
    <row r="64" spans="1:19">
      <c r="B64" s="748" t="s">
        <v>188</v>
      </c>
      <c r="C64" s="748"/>
      <c r="D64" s="748"/>
    </row>
  </sheetData>
  <sheetProtection formatCells="0" formatColumns="0" formatRows="0"/>
  <customSheetViews>
    <customSheetView guid="{5556DC96-D068-44A2-945F-92CF014D11AC}" scale="110" showPageBreaks="1" printArea="1" hiddenRows="1" hiddenColumns="1">
      <rowBreaks count="1" manualBreakCount="1">
        <brk id="28" max="3" man="1"/>
      </rowBreaks>
      <pageMargins left="0" right="0" top="0" bottom="0" header="0" footer="0"/>
      <printOptions gridLines="1"/>
      <pageSetup scale="97" fitToHeight="4" orientation="landscape" r:id="rId1"/>
      <headerFooter alignWithMargins="0">
        <oddFooter>&amp;L&amp;8File:  &amp;Z&amp;F
Sheet: &amp;A&amp;R&amp;8&amp;D &amp;T
&amp;P of &amp;N</oddFooter>
      </headerFooter>
    </customSheetView>
  </customSheetViews>
  <phoneticPr fontId="20" type="noConversion"/>
  <conditionalFormatting sqref="C27:C30 C58:C60 C25">
    <cfRule type="cellIs" dxfId="70" priority="3" stopIfTrue="1" operator="notEqual">
      <formula>G25</formula>
    </cfRule>
  </conditionalFormatting>
  <conditionalFormatting sqref="G14">
    <cfRule type="cellIs" dxfId="69" priority="4" stopIfTrue="1" operator="notEqual">
      <formula>G14</formula>
    </cfRule>
  </conditionalFormatting>
  <conditionalFormatting sqref="D23:D24">
    <cfRule type="expression" dxfId="68" priority="6" stopIfTrue="1">
      <formula>$C$23&gt;($C$25*0.05)</formula>
    </cfRule>
  </conditionalFormatting>
  <conditionalFormatting sqref="D39 D37 D13:D14">
    <cfRule type="expression" dxfId="67" priority="7" stopIfTrue="1">
      <formula>$C$14&lt;&gt;($C$37+$C$39)</formula>
    </cfRule>
  </conditionalFormatting>
  <conditionalFormatting sqref="D50 D9:D10">
    <cfRule type="expression" dxfId="66" priority="8" stopIfTrue="1">
      <formula>$C$9&lt;&gt;($C$38)</formula>
    </cfRule>
  </conditionalFormatting>
  <conditionalFormatting sqref="D51:D53">
    <cfRule type="expression" dxfId="65" priority="9" stopIfTrue="1">
      <formula>$C$9&lt;&gt;$C$50</formula>
    </cfRule>
  </conditionalFormatting>
  <conditionalFormatting sqref="G13">
    <cfRule type="cellIs" dxfId="64" priority="1" stopIfTrue="1" operator="notEqual">
      <formula>G13</formula>
    </cfRule>
  </conditionalFormatting>
  <hyperlinks>
    <hyperlink ref="B4" location="'rev mthd2 ticket sales by sport'!A1" display="Ticket Sales." xr:uid="{00000000-0004-0000-0300-000000000000}"/>
    <hyperlink ref="B14" location="'rev mthd2 3rd party by sport'!A1" display="Third Party Support." xr:uid="{00000000-0004-0000-0300-000001000000}"/>
    <hyperlink ref="B34" location="'exp mthd2 ath aid by sport'!A1" display="Athletic Student Aid." xr:uid="{00000000-0004-0000-0300-000002000000}"/>
    <hyperlink ref="B6" location="'rev mthd2 student fees by sport'!A1" display="Student Fees." xr:uid="{00000000-0004-0000-0300-000003000000}"/>
    <hyperlink ref="B12" location="'rev mthd2 contrib. by sport'!A1" display="Contributions." xr:uid="{00000000-0004-0000-0300-000004000000}"/>
    <hyperlink ref="B5" location="'rev mthd2 dir state by sport'!A1" display="Direct State or Other Government Support." xr:uid="{00000000-0004-0000-0300-000005000000}"/>
    <hyperlink ref="B7" location="'rev mthd2 dir inst''l by sport'!A1" display="Direct Institutional Support." xr:uid="{00000000-0004-0000-0300-000006000000}"/>
    <hyperlink ref="B11" location="'rev mthd2 guarantees by sport'!A1" display="Away Game Sales and Guarantees." xr:uid="{00000000-0004-0000-0300-000007000000}"/>
    <hyperlink ref="B17" location="'rev mthd2 conf dist by sport'!B1" display="Conference Distributions (Non Media or Bowl) " xr:uid="{00000000-0004-0000-0300-000008000000}"/>
    <hyperlink ref="B16" location="'rev mthd2 ncaa dist by sport'!B1" display="NCAA Distributions" xr:uid="{00000000-0004-0000-0300-000009000000}"/>
    <hyperlink ref="B20" location="'rev mthd2 royalties by sport'!A1" display="Royalties, Advertisements and Sponsorships. " xr:uid="{00000000-0004-0000-0300-00000A000000}"/>
    <hyperlink ref="B21" location="'rev mthd2 sports camp by sport'!A1" display="Sports Camp Revenues." xr:uid="{00000000-0004-0000-0300-00000B000000}"/>
    <hyperlink ref="B22" location="'rev mthd2 endowment by sport'!A1" display="Endowment and Investment Income." xr:uid="{00000000-0004-0000-0300-00000C000000}"/>
    <hyperlink ref="B23" location="'rev mthd2 other by sport'!A1" display="Other." xr:uid="{00000000-0004-0000-0300-00000D000000}"/>
    <hyperlink ref="B27" location="'rev mthd2 plant by sport'!A1" display="Plant." xr:uid="{00000000-0004-0000-0300-00000E000000}"/>
    <hyperlink ref="B28" location="'rev mthd2 endow contr by sport'!A1" display="Endowment Contributions." xr:uid="{00000000-0004-0000-0300-00000F000000}"/>
    <hyperlink ref="B29" location="'rev mthd2 state sppt by sport'!A1" display="State or other Government support for capital purposes." xr:uid="{00000000-0004-0000-0300-000010000000}"/>
    <hyperlink ref="B30" location="'rev mthd2 subtot non-op rv by s'!A1" display="Subtotal Non operating Revenue" xr:uid="{00000000-0004-0000-0300-000011000000}"/>
    <hyperlink ref="B35" location="'exp mthd2 guarantees by sport'!A1" display="Guarantees." xr:uid="{00000000-0004-0000-0300-000012000000}"/>
    <hyperlink ref="B40" location="'exp mthd2 severance by sport'!A1" display="Severance Payments." xr:uid="{00000000-0004-0000-0300-000013000000}"/>
    <hyperlink ref="B41" location="'exp mthd2 recruiting by sport'!A1" display="Recruiting." xr:uid="{00000000-0004-0000-0300-000014000000}"/>
    <hyperlink ref="B43" location="'exp mthd2 equipment by sport'!A1" display="Equipment, Uniforms and Supplies." xr:uid="{00000000-0004-0000-0300-000016000000}"/>
    <hyperlink ref="B44" location="'exp mthd2 game exp by sport'!A1" display="Game Expenses." xr:uid="{00000000-0004-0000-0300-000017000000}"/>
    <hyperlink ref="B45" location="'exp mthd2 fund raising by sport'!A1" display="Fund Raising, Marketing and Promotion." xr:uid="{00000000-0004-0000-0300-000018000000}"/>
    <hyperlink ref="B46" location="'exp mthd2 sports camp by sport'!A1" display="Sports Camp Expenses." xr:uid="{00000000-0004-0000-0300-000019000000}"/>
    <hyperlink ref="B49" location="'exp mthd2 dir overhead by sport'!A1" display="Direct Overhead and Administrative Expenses" xr:uid="{00000000-0004-0000-0300-00001A000000}"/>
    <hyperlink ref="B50" location="'exp mthd2 indir inst by sport'!A1" display="Indirect Institutional Support (Should Equal Corresponding Revenue, Column #7). " xr:uid="{00000000-0004-0000-0300-00001B000000}"/>
    <hyperlink ref="B54" location="'exp mthd2 oth op exp by sport'!A1" display="Other Operating Expenses." xr:uid="{00000000-0004-0000-0300-00001C000000}"/>
    <hyperlink ref="B58" location="'exp mthd2 debt service by sport'!A1" display="Debt Service." xr:uid="{00000000-0004-0000-0300-00001D000000}"/>
    <hyperlink ref="B59" location="'exp mthd2 capital exp by sport'!A1" display="Capital Expenses." xr:uid="{00000000-0004-0000-0300-00001E000000}"/>
    <hyperlink ref="B60" location="'exp mthd2 tot non op exp by spt'!A1" display="Total Non Operating Expenses." xr:uid="{00000000-0004-0000-0300-00001F000000}"/>
    <hyperlink ref="B36" location="'exp exp2 coach comp by gender'!A1" display="Coaching Salaries, Benefits, and Bonuses Paid by the University and Related Entities." xr:uid="{00000000-0004-0000-0300-000020000000}"/>
    <hyperlink ref="B38" location="'exp exp2 sppt both by sport'!A1" display="Support Staff/Administrative Salaries, Benefits and Bonuses Paid by the University and Related Entities." xr:uid="{00000000-0004-0000-0300-000021000000}"/>
    <hyperlink ref="B39" location="'exp exp2 sppt both by sport'!A2" display=" Support Staff/Administrative Other Compensation and Benefits Paid by a Third Party." xr:uid="{00000000-0004-0000-0300-000022000000}"/>
    <hyperlink ref="B37" location="'exp exp2 coach comp by gender'!A3" display="Coaching Other Compensation and Benefits Paid by a Third Party." xr:uid="{00000000-0004-0000-0300-000023000000}"/>
    <hyperlink ref="B64" location="'Misc Addt''l Info'!A18" display="Enter additional Capital Expenditures Info" xr:uid="{00000000-0004-0000-0300-000024000000}"/>
    <hyperlink ref="B64:D64" location="'Misc Addt''l Info'!A11" display="Enter Institutional Total Revenue and Operating Expenses Info" xr:uid="{00000000-0004-0000-0300-000025000000}"/>
    <hyperlink ref="B47" location="'exp mthd2 spirit by sport'!A1" display="Spirit Groups" xr:uid="{00000000-0004-0000-0300-000026000000}"/>
    <hyperlink ref="B51" location="'exp mthd2 med ex by sport'!A1" display="Medical Expenses and Medical Insurance" xr:uid="{00000000-0004-0000-0300-000027000000}"/>
    <hyperlink ref="B52" location="'exp mthd2 memb dues by sport'!A1" display="Memberships and dues" xr:uid="{00000000-0004-0000-0300-000028000000}"/>
    <hyperlink ref="B8" location="'rev mthd2 less-tran to inst by'!A1" display="Less-Transfers to Institution." xr:uid="{00000000-0004-0000-0300-000029000000}"/>
    <hyperlink ref="B13" location="'rev mthd2 in-kind by sport'!B1" display="In-Kind" xr:uid="{00000000-0004-0000-0300-00002A000000}"/>
    <hyperlink ref="B9" location="'rev mthd2 indir inst''l by sport'!B1" display="Indirect Institutional Support." xr:uid="{00000000-0004-0000-0300-00002B000000}"/>
    <hyperlink ref="B19" location="'rev mthd2 pgm sales by sport'!B1" display="Program, Novelty, Parking and Concession Sales" xr:uid="{00000000-0004-0000-0300-00002C000000}"/>
    <hyperlink ref="B15" location="'rev mthd2 media rights by sport'!B1" display="Media Rights" xr:uid="{00000000-0004-0000-0300-00002D000000}"/>
    <hyperlink ref="B48" location="'exp mthd2 athl facil by sport'!A1" display="Athletic Facilities Debt Service, Leases and Rental Fee" xr:uid="{00000000-0004-0000-0300-00002E000000}"/>
    <hyperlink ref="B10" location="'rev mthd2 indir inst''l debt ser'!A1" display="Indirect Institutional Support - Athletic Facilities Debt Service, Lease and Rental Fees." xr:uid="{00000000-0004-0000-0300-00002F000000}"/>
    <hyperlink ref="B24" location="'rev mthd2 Bowl Rev by sport'!A1" display="Bowl Revenues" xr:uid="{00000000-0004-0000-0300-000030000000}"/>
    <hyperlink ref="B53" location="'exp mthd2 st.-athl meal by spor'!A1" display="Student-Athlete Meals (non-travel)" xr:uid="{00000000-0004-0000-0300-000031000000}"/>
    <hyperlink ref="B55" location="'exp mthd2 Bowl Expense by sport'!A1" display="Bowl Expenses" xr:uid="{00000000-0004-0000-0300-000032000000}"/>
    <hyperlink ref="B56" location="'exp mthd2 Bowl Comp by sport'!A1" display="Bowl Expenses - Coaching Compensation/Bonuses" xr:uid="{FFFE6149-914B-42E4-8F3F-989ADF6B7B9D}"/>
    <hyperlink ref="B18" location="'rev conf dist bowl by sport'!A1" display="Conference Distributions of Bowl Generated Revenue" xr:uid="{A8C306B1-364E-47DD-9D3A-24C2C6A51D57}"/>
    <hyperlink ref="B42" location="'exp mthd2 team travel by sport'!A1" display="Team Travel" xr:uid="{00000000-0004-0000-0300-000015000000}"/>
  </hyperlinks>
  <printOptions gridLines="1"/>
  <pageMargins left="0.5" right="0.5" top="0.5" bottom="0.5" header="0.25" footer="0.25"/>
  <pageSetup scale="97" fitToHeight="4" orientation="landscape" r:id="rId2"/>
  <headerFooter alignWithMargins="0">
    <oddFooter>&amp;L&amp;8File:  &amp;Z&amp;F
Sheet: &amp;A&amp;R&amp;8&amp;D &amp;T
&amp;P of &amp;N</oddFooter>
  </headerFooter>
  <rowBreaks count="1" manualBreakCount="1">
    <brk id="31" max="3" man="1"/>
  </rowBreaks>
  <legacyDrawing r:id="rId3"/>
</worksheet>
</file>

<file path=xl/worksheets/sheet4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Sheet35">
    <tabColor indexed="50"/>
    <pageSetUpPr fitToPage="1"/>
  </sheetPr>
  <dimension ref="A1:K39"/>
  <sheetViews>
    <sheetView topLeftCell="A6" workbookViewId="0">
      <selection activeCell="B6" sqref="B6:G39"/>
    </sheetView>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67.5" customHeight="1">
      <c r="A1" s="687">
        <f>'TOTALS rev &amp; exp categories'!A41</f>
        <v>27</v>
      </c>
      <c r="B1" s="769" t="str">
        <f>'TOTALS rev &amp; exp categories'!B41</f>
        <v>Recruiting.</v>
      </c>
      <c r="C1" s="770">
        <f>'TOTALS rev &amp; exp categories'!C41</f>
        <v>0</v>
      </c>
      <c r="D1" s="861" t="str">
        <f>'TOTALS rev &amp; exp categories'!D41</f>
        <v>Input transportation, lodging and meals for prospective student-athletes and institutional personnel on official and unofficial visits, telephone call charges, postage and such. Include value of use of institution's own vehicles or airplanes as well as in-kind value of loaned or contributed transportation.</v>
      </c>
      <c r="E1" s="861"/>
      <c r="F1" s="861"/>
      <c r="G1" s="861"/>
      <c r="H1" s="861"/>
      <c r="I1" s="861"/>
      <c r="J1" s="861"/>
      <c r="K1" s="861"/>
    </row>
    <row r="2" spans="1:11" ht="15" thickBot="1"/>
    <row r="3" spans="1:11" ht="29.5" thickBot="1">
      <c r="C3" s="675" t="s">
        <v>34</v>
      </c>
      <c r="E3" s="675" t="s">
        <v>35</v>
      </c>
      <c r="G3" s="675" t="s">
        <v>189</v>
      </c>
    </row>
    <row r="4" spans="1:11" ht="29.5" thickBot="1">
      <c r="B4" s="680" t="s">
        <v>212</v>
      </c>
      <c r="C4" s="763" t="str">
        <f>$B$1</f>
        <v>Recruiting.</v>
      </c>
      <c r="E4" s="763" t="str">
        <f>$B$1</f>
        <v>Recruiting.</v>
      </c>
      <c r="G4" s="680" t="str">
        <f>$B$1</f>
        <v>Recruiting.</v>
      </c>
      <c r="J4" s="551" t="s">
        <v>190</v>
      </c>
      <c r="K4" s="551"/>
    </row>
    <row r="5" spans="1:11" ht="15" thickBot="1">
      <c r="B5" s="681"/>
      <c r="C5" s="681">
        <f>$A$1</f>
        <v>27</v>
      </c>
      <c r="E5" s="681">
        <f>$A$1</f>
        <v>27</v>
      </c>
      <c r="G5" s="681">
        <f>$A$1</f>
        <v>27</v>
      </c>
      <c r="J5" s="761" t="s">
        <v>192</v>
      </c>
      <c r="K5" s="766">
        <f>$C$39</f>
        <v>0</v>
      </c>
    </row>
    <row r="6" spans="1:11" ht="15" thickBot="1">
      <c r="B6" s="613" t="s">
        <v>38</v>
      </c>
      <c r="C6" s="765"/>
      <c r="E6" s="765"/>
      <c r="G6" s="765"/>
      <c r="J6" s="771" t="s">
        <v>193</v>
      </c>
      <c r="K6" s="766">
        <f>$E$39</f>
        <v>0</v>
      </c>
    </row>
    <row r="7" spans="1:11" ht="15" thickBot="1">
      <c r="A7" s="666"/>
      <c r="B7" s="613" t="s">
        <v>39</v>
      </c>
      <c r="C7" s="765"/>
      <c r="E7" s="765"/>
      <c r="G7" s="765"/>
      <c r="J7" s="773" t="s">
        <v>194</v>
      </c>
      <c r="K7" s="766">
        <f>$G$39</f>
        <v>0</v>
      </c>
    </row>
    <row r="8" spans="1:11" ht="15" thickBot="1">
      <c r="B8" s="613" t="s">
        <v>41</v>
      </c>
      <c r="C8" s="765"/>
      <c r="E8" s="765"/>
      <c r="G8" s="765"/>
      <c r="J8" s="551" t="s">
        <v>195</v>
      </c>
      <c r="K8" s="775">
        <f>SUM(K5:K7)</f>
        <v>0</v>
      </c>
    </row>
    <row r="9" spans="1:11" ht="15" thickBot="1">
      <c r="B9" s="613" t="s">
        <v>43</v>
      </c>
      <c r="C9" s="765"/>
      <c r="E9" s="765"/>
      <c r="G9" s="765"/>
      <c r="J9" s="551"/>
      <c r="K9" s="551"/>
    </row>
    <row r="10" spans="1:11" ht="15" thickBot="1">
      <c r="A10" s="666"/>
      <c r="B10" s="613" t="s">
        <v>45</v>
      </c>
      <c r="C10" s="765"/>
      <c r="E10" s="765"/>
      <c r="G10" s="765"/>
    </row>
    <row r="11" spans="1:11" ht="15" thickBot="1">
      <c r="A11" s="666"/>
      <c r="B11" s="613" t="s">
        <v>46</v>
      </c>
      <c r="C11" s="765"/>
      <c r="E11" s="765"/>
      <c r="G11" s="765"/>
    </row>
    <row r="12" spans="1:11" ht="15" thickBot="1">
      <c r="A12" s="666"/>
      <c r="B12" s="613" t="s">
        <v>47</v>
      </c>
      <c r="C12" s="765"/>
      <c r="E12" s="765"/>
      <c r="G12" s="765"/>
    </row>
    <row r="13" spans="1:11" ht="15" thickBot="1">
      <c r="A13" s="666"/>
      <c r="B13" s="613" t="s">
        <v>48</v>
      </c>
      <c r="C13" s="765"/>
      <c r="E13" s="765"/>
      <c r="G13" s="765"/>
    </row>
    <row r="14" spans="1:11" ht="15" thickBot="1">
      <c r="A14" s="666"/>
      <c r="B14" s="613" t="s">
        <v>49</v>
      </c>
      <c r="C14" s="682"/>
      <c r="E14" s="765"/>
      <c r="G14" s="765"/>
    </row>
    <row r="15" spans="1:11" ht="15" thickBot="1">
      <c r="A15" s="666"/>
      <c r="B15" s="613" t="s">
        <v>50</v>
      </c>
      <c r="C15" s="765"/>
      <c r="E15" s="765"/>
      <c r="G15" s="765"/>
    </row>
    <row r="16" spans="1:11"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customSheetViews>
    <customSheetView guid="{5556DC96-D068-44A2-945F-92CF014D11AC}" fitToPage="1">
      <selection sqref="A1:XFD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19" priority="42" stopIfTrue="1" operator="notEqual">
      <formula>$K$8</formula>
    </cfRule>
  </conditionalFormatting>
  <hyperlinks>
    <hyperlink ref="B1" location="'TOTALS rev &amp; exp categories'!B40" display="'TOTALS rev &amp; exp categories'!B40" xr:uid="{00000000-0004-0000-26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4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Sheet36">
    <tabColor indexed="50"/>
    <pageSetUpPr fitToPage="1"/>
  </sheetPr>
  <dimension ref="A1:L39"/>
  <sheetViews>
    <sheetView topLeftCell="A5" workbookViewId="0">
      <selection activeCell="B6" sqref="B6:G39"/>
    </sheetView>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84" customHeight="1">
      <c r="A1" s="687">
        <f>'TOTALS rev &amp; exp categories'!A42</f>
        <v>28</v>
      </c>
      <c r="B1" s="769" t="str">
        <f>'TOTALS rev &amp; exp categories'!B42</f>
        <v>Team Travel</v>
      </c>
      <c r="C1" s="770">
        <f>'TOTALS rev &amp; exp categories'!C42</f>
        <v>0</v>
      </c>
      <c r="D1" s="861" t="str">
        <f>'TOTALS rev &amp; exp categories'!D42</f>
        <v>Input air travel, and ground travel, lodging, meals, and incidentals (including housing costs incurred during school break period) for competition related to preseason, regular season and non-football bowl postseason. Amounts incurred for food and lodging for housing the team before a home game also should be included.  Use of the institution’s own vehicles or airplanes as well as in-kind value of donor-provided transportation.  
Note:  Expenses related to post-season football bowls should be included in Category 41.</v>
      </c>
      <c r="E1" s="861"/>
      <c r="F1" s="861"/>
      <c r="G1" s="861"/>
      <c r="H1" s="861"/>
      <c r="I1" s="861"/>
      <c r="J1" s="861"/>
      <c r="K1" s="861"/>
    </row>
    <row r="2" spans="1:12" ht="15" thickBot="1"/>
    <row r="3" spans="1:12" ht="29.5" thickBot="1">
      <c r="C3" s="675" t="s">
        <v>34</v>
      </c>
      <c r="E3" s="675" t="s">
        <v>35</v>
      </c>
      <c r="G3" s="675" t="s">
        <v>189</v>
      </c>
    </row>
    <row r="4" spans="1:12" ht="29.5" thickBot="1">
      <c r="B4" s="680" t="s">
        <v>212</v>
      </c>
      <c r="C4" s="763" t="str">
        <f>$B$1</f>
        <v>Team Travel</v>
      </c>
      <c r="E4" s="763" t="str">
        <f>$B$1</f>
        <v>Team Travel</v>
      </c>
      <c r="G4" s="680" t="str">
        <f>$B$1</f>
        <v>Team Travel</v>
      </c>
      <c r="J4" s="551" t="s">
        <v>190</v>
      </c>
      <c r="K4" s="551"/>
      <c r="L4" s="551"/>
    </row>
    <row r="5" spans="1:12" ht="15" thickBot="1">
      <c r="B5" s="681"/>
      <c r="C5" s="681">
        <f>$A$1</f>
        <v>28</v>
      </c>
      <c r="E5" s="681">
        <f>$A$1</f>
        <v>28</v>
      </c>
      <c r="G5" s="681">
        <f>$A$1</f>
        <v>28</v>
      </c>
      <c r="J5" s="761" t="s">
        <v>192</v>
      </c>
      <c r="K5" s="766">
        <f>$C$39</f>
        <v>0</v>
      </c>
      <c r="L5" s="551"/>
    </row>
    <row r="6" spans="1:12" ht="15" thickBot="1">
      <c r="B6" s="613" t="s">
        <v>38</v>
      </c>
      <c r="C6" s="765"/>
      <c r="E6" s="765"/>
      <c r="G6" s="765"/>
      <c r="J6" s="771" t="s">
        <v>193</v>
      </c>
      <c r="K6" s="766">
        <f>$E$39</f>
        <v>0</v>
      </c>
      <c r="L6" s="551"/>
    </row>
    <row r="7" spans="1:12" ht="15" thickBot="1">
      <c r="A7" s="666"/>
      <c r="B7" s="613" t="s">
        <v>39</v>
      </c>
      <c r="C7" s="765"/>
      <c r="E7" s="765"/>
      <c r="G7" s="765"/>
      <c r="J7" s="773" t="s">
        <v>194</v>
      </c>
      <c r="K7" s="766">
        <f>$G$39</f>
        <v>0</v>
      </c>
      <c r="L7" s="551"/>
    </row>
    <row r="8" spans="1:12" ht="15" thickBot="1">
      <c r="B8" s="613" t="s">
        <v>41</v>
      </c>
      <c r="C8" s="765"/>
      <c r="E8" s="765"/>
      <c r="G8" s="765"/>
      <c r="J8" s="551" t="s">
        <v>195</v>
      </c>
      <c r="K8" s="775">
        <f>SUM(K5:K7)</f>
        <v>0</v>
      </c>
      <c r="L8" s="551"/>
    </row>
    <row r="9" spans="1:12" ht="15" thickBot="1">
      <c r="B9" s="613" t="s">
        <v>43</v>
      </c>
      <c r="C9" s="765"/>
      <c r="E9" s="765"/>
      <c r="G9" s="765"/>
    </row>
    <row r="10" spans="1:12" ht="15" thickBot="1">
      <c r="A10" s="666"/>
      <c r="B10" s="613" t="s">
        <v>45</v>
      </c>
      <c r="C10" s="765"/>
      <c r="E10" s="765"/>
      <c r="G10" s="765"/>
    </row>
    <row r="11" spans="1:12" ht="15" thickBot="1">
      <c r="A11" s="666"/>
      <c r="B11" s="613" t="s">
        <v>46</v>
      </c>
      <c r="C11" s="765"/>
      <c r="E11" s="765"/>
      <c r="G11" s="765"/>
    </row>
    <row r="12" spans="1:12" ht="15" thickBot="1">
      <c r="A12" s="666"/>
      <c r="B12" s="613" t="s">
        <v>47</v>
      </c>
      <c r="C12" s="765"/>
      <c r="E12" s="765"/>
      <c r="G12" s="765"/>
    </row>
    <row r="13" spans="1:12" ht="15" thickBot="1">
      <c r="A13" s="666"/>
      <c r="B13" s="613" t="s">
        <v>48</v>
      </c>
      <c r="C13" s="765"/>
      <c r="E13" s="765"/>
      <c r="G13" s="765"/>
    </row>
    <row r="14" spans="1:12" ht="15" thickBot="1">
      <c r="A14" s="666"/>
      <c r="B14" s="613" t="s">
        <v>49</v>
      </c>
      <c r="C14" s="682"/>
      <c r="E14" s="765"/>
      <c r="G14" s="765"/>
    </row>
    <row r="15" spans="1:12" ht="15" thickBot="1">
      <c r="A15" s="666"/>
      <c r="B15" s="613" t="s">
        <v>50</v>
      </c>
      <c r="C15" s="765"/>
      <c r="E15" s="765"/>
      <c r="G15" s="765"/>
    </row>
    <row r="16" spans="1:12"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customSheetViews>
    <customSheetView guid="{5556DC96-D068-44A2-945F-92CF014D11AC}" fitToPage="1">
      <selection sqref="A1:XFD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18" priority="43" stopIfTrue="1" operator="notEqual">
      <formula>$K$8</formula>
    </cfRule>
  </conditionalFormatting>
  <hyperlinks>
    <hyperlink ref="B1" location="'TOTALS rev &amp; exp categories'!B41" display="'TOTALS rev &amp; exp categories'!B41" xr:uid="{00000000-0004-0000-27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4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Sheet37">
    <tabColor indexed="50"/>
    <pageSetUpPr fitToPage="1"/>
  </sheetPr>
  <dimension ref="A1:K39"/>
  <sheetViews>
    <sheetView workbookViewId="0"/>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66" customHeight="1">
      <c r="A1" s="687">
        <f>'TOTALS rev &amp; exp categories'!A43</f>
        <v>29</v>
      </c>
      <c r="B1" s="769" t="str">
        <f>'TOTALS rev &amp; exp categories'!B43</f>
        <v>Sports Equipment, Uniforms and Supplies.</v>
      </c>
      <c r="C1" s="770">
        <f>'TOTALS rev &amp; exp categories'!C43</f>
        <v>0</v>
      </c>
      <c r="D1" s="861" t="str">
        <f>'TOTALS rev &amp; exp categories'!D43</f>
        <v>Input items that are provided to the teams only. Equipment amounts are those expended from current or operating funds. Include value of in-kind equipment provided.
Note: Expenses related to post-season football bowls should be included in Category 41.</v>
      </c>
      <c r="E1" s="861"/>
      <c r="F1" s="861"/>
      <c r="G1" s="861"/>
      <c r="H1" s="861"/>
      <c r="I1" s="861"/>
      <c r="J1" s="861"/>
      <c r="K1" s="861"/>
    </row>
    <row r="2" spans="1:11" ht="15" thickBot="1"/>
    <row r="3" spans="1:11" ht="29.5" thickBot="1">
      <c r="C3" s="675" t="s">
        <v>34</v>
      </c>
      <c r="E3" s="675" t="s">
        <v>35</v>
      </c>
      <c r="G3" s="675" t="s">
        <v>189</v>
      </c>
    </row>
    <row r="4" spans="1:11" ht="58.5" thickBot="1">
      <c r="B4" s="680" t="s">
        <v>212</v>
      </c>
      <c r="C4" s="763" t="str">
        <f>$B$1</f>
        <v>Sports Equipment, Uniforms and Supplies.</v>
      </c>
      <c r="E4" s="763" t="str">
        <f>$B$1</f>
        <v>Sports Equipment, Uniforms and Supplies.</v>
      </c>
      <c r="G4" s="680" t="str">
        <f>$B$1</f>
        <v>Sports Equipment, Uniforms and Supplies.</v>
      </c>
      <c r="J4" s="551" t="s">
        <v>190</v>
      </c>
      <c r="K4" s="551"/>
    </row>
    <row r="5" spans="1:11" ht="15" thickBot="1">
      <c r="B5" s="681"/>
      <c r="C5" s="681">
        <f>$A$1</f>
        <v>29</v>
      </c>
      <c r="E5" s="681">
        <f>$A$1</f>
        <v>29</v>
      </c>
      <c r="G5" s="681">
        <f>$A$1</f>
        <v>29</v>
      </c>
      <c r="J5" s="761" t="s">
        <v>192</v>
      </c>
      <c r="K5" s="766">
        <f>$C$39</f>
        <v>0</v>
      </c>
    </row>
    <row r="6" spans="1:11" ht="15" thickBot="1">
      <c r="B6" s="613" t="s">
        <v>38</v>
      </c>
      <c r="C6" s="765"/>
      <c r="E6" s="765"/>
      <c r="G6" s="765"/>
      <c r="J6" s="771" t="s">
        <v>193</v>
      </c>
      <c r="K6" s="766">
        <f>$E$39</f>
        <v>0</v>
      </c>
    </row>
    <row r="7" spans="1:11" ht="15" thickBot="1">
      <c r="A7" s="666"/>
      <c r="B7" s="613" t="s">
        <v>39</v>
      </c>
      <c r="C7" s="765"/>
      <c r="E7" s="765"/>
      <c r="G7" s="765"/>
      <c r="J7" s="773" t="s">
        <v>194</v>
      </c>
      <c r="K7" s="766">
        <f>$G$39</f>
        <v>0</v>
      </c>
    </row>
    <row r="8" spans="1:11" ht="15" thickBot="1">
      <c r="B8" s="613" t="s">
        <v>41</v>
      </c>
      <c r="C8" s="765"/>
      <c r="E8" s="765"/>
      <c r="G8" s="765"/>
      <c r="J8" s="551" t="s">
        <v>195</v>
      </c>
      <c r="K8" s="775">
        <f>SUM(K5:K7)</f>
        <v>0</v>
      </c>
    </row>
    <row r="9" spans="1:11" ht="15" thickBot="1">
      <c r="B9" s="613" t="s">
        <v>43</v>
      </c>
      <c r="C9" s="765"/>
      <c r="E9" s="765"/>
      <c r="G9" s="765"/>
      <c r="J9" s="551"/>
      <c r="K9" s="551"/>
    </row>
    <row r="10" spans="1:11" ht="15" thickBot="1">
      <c r="A10" s="666"/>
      <c r="B10" s="613" t="s">
        <v>45</v>
      </c>
      <c r="C10" s="765"/>
      <c r="E10" s="765"/>
      <c r="G10" s="765"/>
    </row>
    <row r="11" spans="1:11" ht="15" thickBot="1">
      <c r="A11" s="666"/>
      <c r="B11" s="613" t="s">
        <v>46</v>
      </c>
      <c r="C11" s="765"/>
      <c r="E11" s="765"/>
      <c r="G11" s="765"/>
    </row>
    <row r="12" spans="1:11" ht="15" thickBot="1">
      <c r="A12" s="666"/>
      <c r="B12" s="613" t="s">
        <v>47</v>
      </c>
      <c r="C12" s="765"/>
      <c r="E12" s="765"/>
      <c r="G12" s="765"/>
    </row>
    <row r="13" spans="1:11" ht="15" thickBot="1">
      <c r="A13" s="666"/>
      <c r="B13" s="613" t="s">
        <v>48</v>
      </c>
      <c r="C13" s="765"/>
      <c r="E13" s="765"/>
      <c r="G13" s="765"/>
    </row>
    <row r="14" spans="1:11" ht="15" thickBot="1">
      <c r="A14" s="666"/>
      <c r="B14" s="613" t="s">
        <v>49</v>
      </c>
      <c r="C14" s="682"/>
      <c r="E14" s="765"/>
      <c r="G14" s="765"/>
    </row>
    <row r="15" spans="1:11" ht="15" thickBot="1">
      <c r="A15" s="666"/>
      <c r="B15" s="613" t="s">
        <v>50</v>
      </c>
      <c r="C15" s="765"/>
      <c r="E15" s="765"/>
      <c r="G15" s="765"/>
    </row>
    <row r="16" spans="1:11"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customSheetViews>
    <customSheetView guid="{5556DC96-D068-44A2-945F-92CF014D11AC}" fitToPage="1">
      <selection activeCell="H9" sqref="H9"/>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17" priority="44" stopIfTrue="1" operator="notEqual">
      <formula>$K$8</formula>
    </cfRule>
  </conditionalFormatting>
  <hyperlinks>
    <hyperlink ref="B1" location="'TOTALS rev &amp; exp categories'!B42" display="'TOTALS rev &amp; exp categories'!B42" xr:uid="{00000000-0004-0000-28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4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Sheet38">
    <tabColor indexed="50"/>
    <pageSetUpPr fitToPage="1"/>
  </sheetPr>
  <dimension ref="A1:K39"/>
  <sheetViews>
    <sheetView topLeftCell="A5" workbookViewId="0">
      <selection activeCell="B6" sqref="B6:G39"/>
    </sheetView>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66" customHeight="1">
      <c r="A1" s="687">
        <f>'TOTALS rev &amp; exp categories'!A44</f>
        <v>30</v>
      </c>
      <c r="B1" s="769" t="str">
        <f>'TOTALS rev &amp; exp categories'!B44</f>
        <v>Game Expenses.</v>
      </c>
      <c r="C1" s="770">
        <f>'TOTALS rev &amp; exp categories'!C44</f>
        <v>0</v>
      </c>
      <c r="D1" s="861" t="str">
        <f>'TOTALS rev &amp; exp categories'!D44</f>
        <v>Input game-day expenses other than travel which are necessary for intercollegiate athletics competition, including officials, security, event staff, ambulance, etc. Input any payments back to the NCAA for hosting a championship or conference for hosting a tournament.
Note:  Expenses related to post-season football bowls should be included in Category 41.</v>
      </c>
      <c r="E1" s="861"/>
      <c r="F1" s="861"/>
      <c r="G1" s="861"/>
      <c r="H1" s="861"/>
      <c r="I1" s="861"/>
      <c r="J1" s="861"/>
      <c r="K1" s="861"/>
    </row>
    <row r="2" spans="1:11" ht="15" thickBot="1"/>
    <row r="3" spans="1:11" ht="29.5" thickBot="1">
      <c r="C3" s="675" t="s">
        <v>34</v>
      </c>
      <c r="E3" s="675" t="s">
        <v>35</v>
      </c>
      <c r="G3" s="675" t="s">
        <v>189</v>
      </c>
    </row>
    <row r="4" spans="1:11" ht="29.5" thickBot="1">
      <c r="B4" s="680" t="s">
        <v>212</v>
      </c>
      <c r="C4" s="763" t="str">
        <f>$B$1</f>
        <v>Game Expenses.</v>
      </c>
      <c r="E4" s="763" t="str">
        <f>$B$1</f>
        <v>Game Expenses.</v>
      </c>
      <c r="G4" s="680" t="str">
        <f>$B$1</f>
        <v>Game Expenses.</v>
      </c>
      <c r="J4" s="551" t="s">
        <v>190</v>
      </c>
      <c r="K4" s="551"/>
    </row>
    <row r="5" spans="1:11" ht="15" thickBot="1">
      <c r="B5" s="681"/>
      <c r="C5" s="681">
        <f>$A$1</f>
        <v>30</v>
      </c>
      <c r="E5" s="681">
        <f>$A$1</f>
        <v>30</v>
      </c>
      <c r="G5" s="681">
        <f>$A$1</f>
        <v>30</v>
      </c>
      <c r="J5" s="761" t="s">
        <v>192</v>
      </c>
      <c r="K5" s="766">
        <f>$C$39</f>
        <v>0</v>
      </c>
    </row>
    <row r="6" spans="1:11" ht="15" thickBot="1">
      <c r="B6" s="613" t="s">
        <v>38</v>
      </c>
      <c r="C6" s="765"/>
      <c r="E6" s="765"/>
      <c r="G6" s="765"/>
      <c r="J6" s="771" t="s">
        <v>193</v>
      </c>
      <c r="K6" s="766">
        <f>$E$39</f>
        <v>0</v>
      </c>
    </row>
    <row r="7" spans="1:11" ht="15" thickBot="1">
      <c r="A7" s="666"/>
      <c r="B7" s="613" t="s">
        <v>39</v>
      </c>
      <c r="C7" s="765"/>
      <c r="E7" s="765"/>
      <c r="G7" s="765"/>
      <c r="J7" s="773" t="s">
        <v>194</v>
      </c>
      <c r="K7" s="766">
        <f>$G$39</f>
        <v>0</v>
      </c>
    </row>
    <row r="8" spans="1:11" ht="15" thickBot="1">
      <c r="B8" s="613" t="s">
        <v>41</v>
      </c>
      <c r="C8" s="765"/>
      <c r="E8" s="765"/>
      <c r="G8" s="765"/>
      <c r="J8" s="551" t="s">
        <v>195</v>
      </c>
      <c r="K8" s="775">
        <f>SUM(K5:K7)</f>
        <v>0</v>
      </c>
    </row>
    <row r="9" spans="1:11" ht="15" thickBot="1">
      <c r="B9" s="613" t="s">
        <v>43</v>
      </c>
      <c r="C9" s="765"/>
      <c r="E9" s="765"/>
      <c r="G9" s="765"/>
    </row>
    <row r="10" spans="1:11" ht="15" thickBot="1">
      <c r="A10" s="666"/>
      <c r="B10" s="613" t="s">
        <v>45</v>
      </c>
      <c r="C10" s="765"/>
      <c r="E10" s="765"/>
      <c r="G10" s="765"/>
    </row>
    <row r="11" spans="1:11" ht="15" thickBot="1">
      <c r="A11" s="666"/>
      <c r="B11" s="613" t="s">
        <v>46</v>
      </c>
      <c r="C11" s="765"/>
      <c r="E11" s="765"/>
      <c r="G11" s="765"/>
    </row>
    <row r="12" spans="1:11" ht="15" thickBot="1">
      <c r="A12" s="666"/>
      <c r="B12" s="613" t="s">
        <v>47</v>
      </c>
      <c r="C12" s="765"/>
      <c r="E12" s="765"/>
      <c r="G12" s="765"/>
    </row>
    <row r="13" spans="1:11" ht="15" thickBot="1">
      <c r="A13" s="666"/>
      <c r="B13" s="613" t="s">
        <v>48</v>
      </c>
      <c r="C13" s="765"/>
      <c r="E13" s="765"/>
      <c r="G13" s="765"/>
    </row>
    <row r="14" spans="1:11" ht="15" thickBot="1">
      <c r="A14" s="666"/>
      <c r="B14" s="613" t="s">
        <v>49</v>
      </c>
      <c r="C14" s="682"/>
      <c r="E14" s="765"/>
      <c r="G14" s="765"/>
    </row>
    <row r="15" spans="1:11" ht="15" thickBot="1">
      <c r="A15" s="666"/>
      <c r="B15" s="613" t="s">
        <v>50</v>
      </c>
      <c r="C15" s="765"/>
      <c r="E15" s="765"/>
      <c r="G15" s="765"/>
    </row>
    <row r="16" spans="1:11"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customSheetViews>
    <customSheetView guid="{5556DC96-D068-44A2-945F-92CF014D11AC}" fitToPage="1">
      <selection activeCell="K12" sqref="K12"/>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16" priority="46" stopIfTrue="1" operator="notEqual">
      <formula>$K$8</formula>
    </cfRule>
  </conditionalFormatting>
  <hyperlinks>
    <hyperlink ref="B1" location="'TOTALS rev &amp; exp categories'!B43" display="'TOTALS rev &amp; exp categories'!B43" xr:uid="{00000000-0004-0000-29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4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Sheet39">
    <tabColor indexed="50"/>
    <pageSetUpPr fitToPage="1"/>
  </sheetPr>
  <dimension ref="A1:K39"/>
  <sheetViews>
    <sheetView topLeftCell="A5" workbookViewId="0">
      <selection activeCell="B6" sqref="B6:G39"/>
    </sheetView>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54.75" customHeight="1">
      <c r="A1" s="687">
        <f>'TOTALS rev &amp; exp categories'!A45</f>
        <v>31</v>
      </c>
      <c r="B1" s="769" t="str">
        <f>'TOTALS rev &amp; exp categories'!B45</f>
        <v>Fund Raising, Marketing and Promotion.</v>
      </c>
      <c r="C1" s="770">
        <f>'TOTALS rev &amp; exp categories'!C45</f>
        <v>0</v>
      </c>
      <c r="D1" s="861" t="str">
        <f>'TOTALS rev &amp; exp categories'!D45</f>
        <v>Input costs associated with fund raising, marketing and promotion for media guides, brochures, recruiting publications and such.</v>
      </c>
      <c r="E1" s="861"/>
      <c r="F1" s="861"/>
      <c r="G1" s="861"/>
      <c r="H1" s="861"/>
      <c r="I1" s="861"/>
      <c r="J1" s="861"/>
      <c r="K1" s="861"/>
    </row>
    <row r="2" spans="1:11" ht="15" thickBot="1"/>
    <row r="3" spans="1:11" ht="29.5" thickBot="1">
      <c r="C3" s="675" t="s">
        <v>34</v>
      </c>
      <c r="E3" s="675" t="s">
        <v>35</v>
      </c>
      <c r="G3" s="675" t="s">
        <v>189</v>
      </c>
    </row>
    <row r="4" spans="1:11" ht="44" thickBot="1">
      <c r="B4" s="680" t="s">
        <v>212</v>
      </c>
      <c r="C4" s="763" t="str">
        <f>$B$1</f>
        <v>Fund Raising, Marketing and Promotion.</v>
      </c>
      <c r="E4" s="763" t="str">
        <f>$B$1</f>
        <v>Fund Raising, Marketing and Promotion.</v>
      </c>
      <c r="G4" s="680" t="str">
        <f>$B$1</f>
        <v>Fund Raising, Marketing and Promotion.</v>
      </c>
      <c r="J4" s="551" t="s">
        <v>190</v>
      </c>
      <c r="K4" s="551"/>
    </row>
    <row r="5" spans="1:11" ht="15" thickBot="1">
      <c r="B5" s="681"/>
      <c r="C5" s="681">
        <f>$A$1</f>
        <v>31</v>
      </c>
      <c r="E5" s="681">
        <f>$A$1</f>
        <v>31</v>
      </c>
      <c r="G5" s="681">
        <f>$A$1</f>
        <v>31</v>
      </c>
      <c r="J5" s="761" t="s">
        <v>192</v>
      </c>
      <c r="K5" s="766">
        <f>$C$39</f>
        <v>0</v>
      </c>
    </row>
    <row r="6" spans="1:11" ht="15" thickBot="1">
      <c r="B6" s="613" t="s">
        <v>38</v>
      </c>
      <c r="C6" s="765"/>
      <c r="E6" s="765"/>
      <c r="G6" s="765"/>
      <c r="J6" s="771" t="s">
        <v>193</v>
      </c>
      <c r="K6" s="766">
        <f>$E$39</f>
        <v>0</v>
      </c>
    </row>
    <row r="7" spans="1:11" ht="15" thickBot="1">
      <c r="A7" s="666"/>
      <c r="B7" s="613" t="s">
        <v>39</v>
      </c>
      <c r="C7" s="765"/>
      <c r="E7" s="765"/>
      <c r="G7" s="765"/>
      <c r="J7" s="773" t="s">
        <v>194</v>
      </c>
      <c r="K7" s="766">
        <f>$G$39</f>
        <v>0</v>
      </c>
    </row>
    <row r="8" spans="1:11" ht="15" thickBot="1">
      <c r="B8" s="613" t="s">
        <v>41</v>
      </c>
      <c r="C8" s="765"/>
      <c r="E8" s="765"/>
      <c r="G8" s="765"/>
      <c r="J8" s="551" t="s">
        <v>195</v>
      </c>
      <c r="K8" s="775">
        <f>SUM(K5:K7)</f>
        <v>0</v>
      </c>
    </row>
    <row r="9" spans="1:11" ht="15" thickBot="1">
      <c r="B9" s="613" t="s">
        <v>43</v>
      </c>
      <c r="C9" s="765"/>
      <c r="E9" s="765"/>
      <c r="G9" s="765"/>
    </row>
    <row r="10" spans="1:11" ht="15" thickBot="1">
      <c r="A10" s="666"/>
      <c r="B10" s="613" t="s">
        <v>45</v>
      </c>
      <c r="C10" s="765"/>
      <c r="E10" s="765"/>
      <c r="G10" s="765"/>
    </row>
    <row r="11" spans="1:11" ht="15" thickBot="1">
      <c r="A11" s="666"/>
      <c r="B11" s="613" t="s">
        <v>46</v>
      </c>
      <c r="C11" s="765"/>
      <c r="E11" s="765"/>
      <c r="G11" s="765"/>
    </row>
    <row r="12" spans="1:11" ht="15" thickBot="1">
      <c r="A12" s="666"/>
      <c r="B12" s="613" t="s">
        <v>47</v>
      </c>
      <c r="C12" s="765"/>
      <c r="E12" s="765"/>
      <c r="G12" s="765"/>
    </row>
    <row r="13" spans="1:11" ht="15" thickBot="1">
      <c r="A13" s="666"/>
      <c r="B13" s="613" t="s">
        <v>48</v>
      </c>
      <c r="C13" s="765"/>
      <c r="E13" s="765"/>
      <c r="G13" s="765"/>
    </row>
    <row r="14" spans="1:11" ht="15" thickBot="1">
      <c r="A14" s="666"/>
      <c r="B14" s="613" t="s">
        <v>49</v>
      </c>
      <c r="C14" s="682"/>
      <c r="E14" s="765"/>
      <c r="G14" s="765"/>
    </row>
    <row r="15" spans="1:11" ht="15" thickBot="1">
      <c r="A15" s="666"/>
      <c r="B15" s="613" t="s">
        <v>50</v>
      </c>
      <c r="C15" s="765"/>
      <c r="E15" s="765"/>
      <c r="G15" s="765"/>
    </row>
    <row r="16" spans="1:11"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customSheetViews>
    <customSheetView guid="{5556DC96-D068-44A2-945F-92CF014D11AC}" fitToPage="1">
      <selection activeCell="J16" sqref="J16"/>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15" priority="47" stopIfTrue="1" operator="notEqual">
      <formula>$K$8</formula>
    </cfRule>
  </conditionalFormatting>
  <hyperlinks>
    <hyperlink ref="B1" location="'TOTALS rev &amp; exp categories'!B44" display="'TOTALS rev &amp; exp categories'!B44" xr:uid="{00000000-0004-0000-2A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4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Sheet40">
    <tabColor indexed="50"/>
    <pageSetUpPr fitToPage="1"/>
  </sheetPr>
  <dimension ref="A1:K39"/>
  <sheetViews>
    <sheetView topLeftCell="A5" workbookViewId="0">
      <selection activeCell="B6" sqref="B6:G39"/>
    </sheetView>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54.75" customHeight="1">
      <c r="A1" s="687">
        <f>'TOTALS rev &amp; exp categories'!A46</f>
        <v>32</v>
      </c>
      <c r="B1" s="769" t="str">
        <f>'TOTALS rev &amp; exp categories'!B46</f>
        <v>Sports Camp Expenses.</v>
      </c>
      <c r="C1" s="770">
        <f>'TOTALS rev &amp; exp categories'!C46</f>
        <v>0</v>
      </c>
      <c r="D1" s="861" t="str">
        <f>'TOTALS rev &amp; exp categories'!D46</f>
        <v>Input all expenses paid by the athletics department, including non-athletics personnel salaries and benefits, from hosting sports camps and clinics. Athletics personnel salaries and benefits should be reported in Categories 22-25.</v>
      </c>
      <c r="E1" s="861"/>
      <c r="F1" s="861"/>
      <c r="G1" s="861"/>
      <c r="H1" s="861"/>
      <c r="I1" s="861"/>
      <c r="J1" s="861"/>
      <c r="K1" s="861"/>
    </row>
    <row r="2" spans="1:11" ht="15" thickBot="1"/>
    <row r="3" spans="1:11" ht="29.5" thickBot="1">
      <c r="C3" s="675" t="s">
        <v>34</v>
      </c>
      <c r="E3" s="675" t="s">
        <v>35</v>
      </c>
      <c r="G3" s="675" t="s">
        <v>189</v>
      </c>
    </row>
    <row r="4" spans="1:11" ht="29.5" thickBot="1">
      <c r="B4" s="680" t="s">
        <v>212</v>
      </c>
      <c r="C4" s="763" t="str">
        <f>$B$1</f>
        <v>Sports Camp Expenses.</v>
      </c>
      <c r="E4" s="763" t="str">
        <f>$B$1</f>
        <v>Sports Camp Expenses.</v>
      </c>
      <c r="G4" s="680" t="str">
        <f>$B$1</f>
        <v>Sports Camp Expenses.</v>
      </c>
      <c r="J4" s="551" t="s">
        <v>190</v>
      </c>
      <c r="K4" s="551"/>
    </row>
    <row r="5" spans="1:11" ht="15" thickBot="1">
      <c r="B5" s="681"/>
      <c r="C5" s="681">
        <f>$A$1</f>
        <v>32</v>
      </c>
      <c r="E5" s="681">
        <f>$A$1</f>
        <v>32</v>
      </c>
      <c r="G5" s="681">
        <f>$A$1</f>
        <v>32</v>
      </c>
      <c r="J5" s="761" t="s">
        <v>192</v>
      </c>
      <c r="K5" s="766">
        <f>$C$39</f>
        <v>0</v>
      </c>
    </row>
    <row r="6" spans="1:11" ht="15" thickBot="1">
      <c r="B6" s="613" t="s">
        <v>38</v>
      </c>
      <c r="C6" s="765"/>
      <c r="E6" s="765"/>
      <c r="G6" s="765"/>
      <c r="J6" s="771" t="s">
        <v>193</v>
      </c>
      <c r="K6" s="766">
        <f>$E$39</f>
        <v>0</v>
      </c>
    </row>
    <row r="7" spans="1:11" ht="15" thickBot="1">
      <c r="A7" s="666"/>
      <c r="B7" s="613" t="s">
        <v>39</v>
      </c>
      <c r="C7" s="765"/>
      <c r="E7" s="765"/>
      <c r="G7" s="765"/>
      <c r="J7" s="773" t="s">
        <v>194</v>
      </c>
      <c r="K7" s="766">
        <f>$G$39</f>
        <v>0</v>
      </c>
    </row>
    <row r="8" spans="1:11" ht="15" thickBot="1">
      <c r="B8" s="613" t="s">
        <v>41</v>
      </c>
      <c r="C8" s="765"/>
      <c r="E8" s="765"/>
      <c r="G8" s="765"/>
      <c r="J8" s="551" t="s">
        <v>195</v>
      </c>
      <c r="K8" s="775">
        <f>SUM(K5:K7)</f>
        <v>0</v>
      </c>
    </row>
    <row r="9" spans="1:11" ht="15" thickBot="1">
      <c r="B9" s="613" t="s">
        <v>43</v>
      </c>
      <c r="C9" s="765"/>
      <c r="E9" s="765"/>
      <c r="G9" s="765"/>
    </row>
    <row r="10" spans="1:11" ht="15" thickBot="1">
      <c r="A10" s="666"/>
      <c r="B10" s="613" t="s">
        <v>45</v>
      </c>
      <c r="C10" s="765"/>
      <c r="E10" s="765"/>
      <c r="G10" s="765"/>
    </row>
    <row r="11" spans="1:11" ht="15" thickBot="1">
      <c r="A11" s="666"/>
      <c r="B11" s="613" t="s">
        <v>46</v>
      </c>
      <c r="C11" s="765"/>
      <c r="E11" s="765"/>
      <c r="G11" s="765"/>
    </row>
    <row r="12" spans="1:11" ht="15" thickBot="1">
      <c r="A12" s="666"/>
      <c r="B12" s="613" t="s">
        <v>47</v>
      </c>
      <c r="C12" s="765"/>
      <c r="E12" s="765"/>
      <c r="G12" s="765"/>
    </row>
    <row r="13" spans="1:11" ht="15" thickBot="1">
      <c r="A13" s="666"/>
      <c r="B13" s="613" t="s">
        <v>48</v>
      </c>
      <c r="C13" s="765"/>
      <c r="E13" s="765"/>
      <c r="G13" s="765"/>
    </row>
    <row r="14" spans="1:11" ht="15" thickBot="1">
      <c r="A14" s="666"/>
      <c r="B14" s="613" t="s">
        <v>49</v>
      </c>
      <c r="C14" s="682"/>
      <c r="E14" s="765"/>
      <c r="G14" s="765"/>
    </row>
    <row r="15" spans="1:11" ht="15" thickBot="1">
      <c r="A15" s="666"/>
      <c r="B15" s="613" t="s">
        <v>50</v>
      </c>
      <c r="C15" s="765"/>
      <c r="E15" s="765"/>
      <c r="G15" s="765"/>
    </row>
    <row r="16" spans="1:11"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customSheetViews>
    <customSheetView guid="{5556DC96-D068-44A2-945F-92CF014D11AC}" fitToPage="1">
      <selection activeCell="I9" sqref="I9"/>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14" priority="48" stopIfTrue="1" operator="notEqual">
      <formula>$K$8</formula>
    </cfRule>
  </conditionalFormatting>
  <hyperlinks>
    <hyperlink ref="B1" location="'TOTALS rev &amp; exp categories'!B45" display="'TOTALS rev &amp; exp categories'!B45" xr:uid="{00000000-0004-0000-2B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4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Sheet58">
    <tabColor indexed="50"/>
    <pageSetUpPr fitToPage="1"/>
  </sheetPr>
  <dimension ref="A1:K39"/>
  <sheetViews>
    <sheetView topLeftCell="A5" workbookViewId="0">
      <selection activeCell="B6" sqref="B6:G39"/>
    </sheetView>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54.75" customHeight="1">
      <c r="A1" s="687">
        <f>'TOTALS rev &amp; exp categories'!A47</f>
        <v>33</v>
      </c>
      <c r="B1" s="769" t="str">
        <f>'TOTALS rev &amp; exp categories'!$B$47</f>
        <v>Spirit Groups</v>
      </c>
      <c r="C1" s="770">
        <f>'TOTALS rev &amp; exp categories'!C47</f>
        <v>0</v>
      </c>
      <c r="D1" s="861" t="str">
        <f>'TOTALS rev &amp; exp categories'!D47</f>
        <v>Include support for spirit groups including bands, cheerleaders, mascots, dancers, etc.
Note: Expenses related to post-season football bowls should be included in Category 41.</v>
      </c>
      <c r="E1" s="861"/>
      <c r="F1" s="861"/>
      <c r="G1" s="861"/>
      <c r="H1" s="861"/>
      <c r="I1" s="861"/>
      <c r="J1" s="861"/>
      <c r="K1" s="861"/>
    </row>
    <row r="2" spans="1:11" ht="15" thickBot="1"/>
    <row r="3" spans="1:11" ht="29.5" thickBot="1">
      <c r="C3" s="675" t="s">
        <v>34</v>
      </c>
      <c r="E3" s="675" t="s">
        <v>35</v>
      </c>
      <c r="G3" s="675" t="s">
        <v>189</v>
      </c>
    </row>
    <row r="4" spans="1:11" ht="29.5" thickBot="1">
      <c r="B4" s="680" t="s">
        <v>212</v>
      </c>
      <c r="C4" s="763" t="str">
        <f>$B$1</f>
        <v>Spirit Groups</v>
      </c>
      <c r="E4" s="763" t="str">
        <f>$B$1</f>
        <v>Spirit Groups</v>
      </c>
      <c r="G4" s="680" t="str">
        <f>$B$1</f>
        <v>Spirit Groups</v>
      </c>
      <c r="J4" s="551" t="s">
        <v>190</v>
      </c>
      <c r="K4" s="551"/>
    </row>
    <row r="5" spans="1:11" ht="15" thickBot="1">
      <c r="B5" s="681"/>
      <c r="C5" s="681">
        <f>$A$1</f>
        <v>33</v>
      </c>
      <c r="E5" s="681">
        <f>$A$1</f>
        <v>33</v>
      </c>
      <c r="G5" s="681">
        <f>$A$1</f>
        <v>33</v>
      </c>
      <c r="J5" s="761" t="s">
        <v>192</v>
      </c>
      <c r="K5" s="766">
        <f>$C$39</f>
        <v>0</v>
      </c>
    </row>
    <row r="6" spans="1:11" ht="15" thickBot="1">
      <c r="B6" s="613" t="s">
        <v>38</v>
      </c>
      <c r="C6" s="765"/>
      <c r="E6" s="765"/>
      <c r="G6" s="765"/>
      <c r="J6" s="771" t="s">
        <v>193</v>
      </c>
      <c r="K6" s="766">
        <f>$E$39</f>
        <v>0</v>
      </c>
    </row>
    <row r="7" spans="1:11" ht="15" thickBot="1">
      <c r="A7" s="666"/>
      <c r="B7" s="613" t="s">
        <v>39</v>
      </c>
      <c r="C7" s="765"/>
      <c r="E7" s="765"/>
      <c r="G7" s="765"/>
      <c r="J7" s="773" t="s">
        <v>194</v>
      </c>
      <c r="K7" s="766">
        <f>$G$39</f>
        <v>0</v>
      </c>
    </row>
    <row r="8" spans="1:11" ht="15" thickBot="1">
      <c r="B8" s="613" t="s">
        <v>41</v>
      </c>
      <c r="C8" s="765"/>
      <c r="E8" s="765"/>
      <c r="G8" s="765"/>
      <c r="J8" s="551" t="s">
        <v>195</v>
      </c>
      <c r="K8" s="775">
        <f>SUM(K5:K7)</f>
        <v>0</v>
      </c>
    </row>
    <row r="9" spans="1:11" ht="15" thickBot="1">
      <c r="B9" s="613" t="s">
        <v>43</v>
      </c>
      <c r="C9" s="765"/>
      <c r="E9" s="765"/>
      <c r="G9" s="765"/>
    </row>
    <row r="10" spans="1:11" ht="15" thickBot="1">
      <c r="A10" s="666"/>
      <c r="B10" s="613" t="s">
        <v>45</v>
      </c>
      <c r="C10" s="765"/>
      <c r="E10" s="765"/>
      <c r="G10" s="765"/>
    </row>
    <row r="11" spans="1:11" ht="15" thickBot="1">
      <c r="A11" s="666"/>
      <c r="B11" s="613" t="s">
        <v>46</v>
      </c>
      <c r="C11" s="765"/>
      <c r="E11" s="765"/>
      <c r="G11" s="765"/>
    </row>
    <row r="12" spans="1:11" ht="15" thickBot="1">
      <c r="A12" s="666"/>
      <c r="B12" s="613" t="s">
        <v>47</v>
      </c>
      <c r="C12" s="765"/>
      <c r="E12" s="765"/>
      <c r="G12" s="765"/>
    </row>
    <row r="13" spans="1:11" ht="15" thickBot="1">
      <c r="A13" s="666"/>
      <c r="B13" s="613" t="s">
        <v>48</v>
      </c>
      <c r="C13" s="765"/>
      <c r="E13" s="765"/>
      <c r="G13" s="765"/>
    </row>
    <row r="14" spans="1:11" ht="15" thickBot="1">
      <c r="A14" s="666"/>
      <c r="B14" s="613" t="s">
        <v>49</v>
      </c>
      <c r="C14" s="682"/>
      <c r="E14" s="765"/>
      <c r="G14" s="765"/>
    </row>
    <row r="15" spans="1:11" ht="15" thickBot="1">
      <c r="A15" s="666"/>
      <c r="B15" s="613" t="s">
        <v>50</v>
      </c>
      <c r="C15" s="765"/>
      <c r="E15" s="765"/>
      <c r="G15" s="765"/>
    </row>
    <row r="16" spans="1:11"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customSheetViews>
    <customSheetView guid="{5556DC96-D068-44A2-945F-92CF014D11AC}" fitToPage="1">
      <selection activeCell="K10" sqref="K10"/>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13" priority="49" stopIfTrue="1" operator="notEqual">
      <formula>$K$8</formula>
    </cfRule>
  </conditionalFormatting>
  <hyperlinks>
    <hyperlink ref="B1" location="'TOTALS rev &amp; exp categories'!B46" display="'TOTALS rev &amp; exp categories'!B46" xr:uid="{00000000-0004-0000-2C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4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Sheet41">
    <tabColor indexed="50"/>
    <pageSetUpPr fitToPage="1"/>
  </sheetPr>
  <dimension ref="A1:K39"/>
  <sheetViews>
    <sheetView topLeftCell="A5" workbookViewId="0">
      <selection activeCell="B6" sqref="B6:G39"/>
    </sheetView>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54.75" customHeight="1">
      <c r="A1" s="687">
        <f>'TOTALS rev &amp; exp categories'!A48</f>
        <v>34</v>
      </c>
      <c r="B1" s="769" t="str">
        <f>'TOTALS rev &amp; exp categories'!B48</f>
        <v>Athletic Facilities Debt Service, Leases and Rental Fee</v>
      </c>
      <c r="C1" s="770">
        <f>'TOTALS rev &amp; exp categories'!C48</f>
        <v>0</v>
      </c>
      <c r="D1" s="861" t="str">
        <f>'TOTALS rev &amp; exp categories'!D48</f>
        <v xml:space="preserve">Input debt service payments (principal and interest, including internal loan programs), leases and rental fees for athletics facilities for the reporting year regardless of entity paying (athletics, institution or other).
Do not report depreciation.
Note: If the institution is paying for all debt service, leases, or rental fees for athletic facilities but not charging to athletics, this category should equal Category 6A.  If athletics or other entities are paying these expenses or the institution is charging directly to athletics, this category will not equal Category 6A.
</v>
      </c>
      <c r="E1" s="861"/>
      <c r="F1" s="861"/>
      <c r="G1" s="861"/>
      <c r="H1" s="861"/>
      <c r="I1" s="861"/>
      <c r="J1" s="861"/>
      <c r="K1" s="861"/>
    </row>
    <row r="2" spans="1:11" ht="15" thickBot="1"/>
    <row r="3" spans="1:11" ht="29.5" thickBot="1">
      <c r="C3" s="675" t="s">
        <v>34</v>
      </c>
      <c r="E3" s="675" t="s">
        <v>35</v>
      </c>
      <c r="G3" s="675" t="s">
        <v>189</v>
      </c>
    </row>
    <row r="4" spans="1:11" ht="58.5" thickBot="1">
      <c r="B4" s="680" t="s">
        <v>212</v>
      </c>
      <c r="C4" s="763" t="str">
        <f>$B$1</f>
        <v>Athletic Facilities Debt Service, Leases and Rental Fee</v>
      </c>
      <c r="E4" s="763" t="str">
        <f>$B$1</f>
        <v>Athletic Facilities Debt Service, Leases and Rental Fee</v>
      </c>
      <c r="G4" s="680" t="str">
        <f>$B$1</f>
        <v>Athletic Facilities Debt Service, Leases and Rental Fee</v>
      </c>
      <c r="J4" s="551" t="s">
        <v>190</v>
      </c>
      <c r="K4" s="551"/>
    </row>
    <row r="5" spans="1:11" ht="15" thickBot="1">
      <c r="B5" s="681"/>
      <c r="C5" s="681">
        <f>$A$1</f>
        <v>34</v>
      </c>
      <c r="E5" s="681">
        <f>$A$1</f>
        <v>34</v>
      </c>
      <c r="G5" s="681">
        <f>$A$1</f>
        <v>34</v>
      </c>
      <c r="J5" s="761" t="s">
        <v>192</v>
      </c>
      <c r="K5" s="766">
        <f>$C$39</f>
        <v>0</v>
      </c>
    </row>
    <row r="6" spans="1:11" ht="15" thickBot="1">
      <c r="B6" s="613" t="s">
        <v>38</v>
      </c>
      <c r="C6" s="765"/>
      <c r="E6" s="765"/>
      <c r="G6" s="765"/>
      <c r="J6" s="771" t="s">
        <v>193</v>
      </c>
      <c r="K6" s="766">
        <f>$E$39</f>
        <v>0</v>
      </c>
    </row>
    <row r="7" spans="1:11" ht="15" thickBot="1">
      <c r="A7" s="666"/>
      <c r="B7" s="613" t="s">
        <v>39</v>
      </c>
      <c r="C7" s="765"/>
      <c r="E7" s="765"/>
      <c r="G7" s="765"/>
      <c r="J7" s="773" t="s">
        <v>194</v>
      </c>
      <c r="K7" s="766">
        <f>$G$39</f>
        <v>0</v>
      </c>
    </row>
    <row r="8" spans="1:11" ht="15" thickBot="1">
      <c r="B8" s="613" t="s">
        <v>41</v>
      </c>
      <c r="C8" s="765"/>
      <c r="E8" s="765"/>
      <c r="G8" s="765"/>
      <c r="J8" s="551" t="s">
        <v>195</v>
      </c>
      <c r="K8" s="775">
        <f>SUM(K5:K7)</f>
        <v>0</v>
      </c>
    </row>
    <row r="9" spans="1:11" ht="15" thickBot="1">
      <c r="B9" s="613" t="s">
        <v>43</v>
      </c>
      <c r="C9" s="765"/>
      <c r="E9" s="765"/>
      <c r="G9" s="765"/>
    </row>
    <row r="10" spans="1:11" ht="15" thickBot="1">
      <c r="A10" s="666"/>
      <c r="B10" s="613" t="s">
        <v>45</v>
      </c>
      <c r="C10" s="765"/>
      <c r="E10" s="765"/>
      <c r="G10" s="765"/>
    </row>
    <row r="11" spans="1:11" ht="15" thickBot="1">
      <c r="A11" s="666"/>
      <c r="B11" s="613" t="s">
        <v>46</v>
      </c>
      <c r="C11" s="765"/>
      <c r="E11" s="765"/>
      <c r="G11" s="765"/>
    </row>
    <row r="12" spans="1:11" ht="15" thickBot="1">
      <c r="A12" s="666"/>
      <c r="B12" s="613" t="s">
        <v>47</v>
      </c>
      <c r="C12" s="765"/>
      <c r="E12" s="765"/>
      <c r="G12" s="765"/>
    </row>
    <row r="13" spans="1:11" ht="15" thickBot="1">
      <c r="A13" s="666"/>
      <c r="B13" s="613" t="s">
        <v>48</v>
      </c>
      <c r="C13" s="765"/>
      <c r="E13" s="765"/>
      <c r="G13" s="765"/>
    </row>
    <row r="14" spans="1:11" ht="15" thickBot="1">
      <c r="A14" s="666"/>
      <c r="B14" s="613" t="s">
        <v>49</v>
      </c>
      <c r="C14" s="682"/>
      <c r="E14" s="765"/>
      <c r="G14" s="765"/>
    </row>
    <row r="15" spans="1:11" ht="15" thickBot="1">
      <c r="A15" s="666"/>
      <c r="B15" s="613" t="s">
        <v>50</v>
      </c>
      <c r="C15" s="765"/>
      <c r="E15" s="765"/>
      <c r="G15" s="765"/>
    </row>
    <row r="16" spans="1:11"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customSheetViews>
    <customSheetView guid="{5556DC96-D068-44A2-945F-92CF014D11AC}" fitToPage="1">
      <selection activeCell="I8" sqref="I8"/>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12" priority="50" stopIfTrue="1" operator="notEqual">
      <formula>$K$8</formula>
    </cfRule>
  </conditionalFormatting>
  <hyperlinks>
    <hyperlink ref="B1" location="'TOTALS rev &amp; exp categories'!B47" display="'TOTALS rev &amp; exp categories'!B47" xr:uid="{00000000-0004-0000-2D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4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indexed="50"/>
    <pageSetUpPr fitToPage="1"/>
  </sheetPr>
  <dimension ref="A1:K39"/>
  <sheetViews>
    <sheetView topLeftCell="A5" workbookViewId="0">
      <selection activeCell="B6" sqref="B6:G39"/>
    </sheetView>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158.25" customHeight="1">
      <c r="A1" s="687">
        <f>'TOTALS rev &amp; exp categories'!A49</f>
        <v>35</v>
      </c>
      <c r="B1" s="769" t="str">
        <f>'TOTALS rev &amp; exp categories'!B49</f>
        <v>Direct Overhead and Administrative Expenses</v>
      </c>
      <c r="C1" s="770">
        <f>'TOTALS rev &amp; exp categories'!C49</f>
        <v>0</v>
      </c>
      <c r="D1" s="861" t="str">
        <f>'TOTALS rev &amp; exp categories'!D49</f>
        <v xml:space="preserve">Input overhead and administrative expenses paid by or charged directly to athletics including: 
• Administrative/Overhead fees charged by the institution to athletics.
• Facilities maintenance.
• Security.
• Risk Management.
• Utilities.
• Equipment Repair.
• Telephone.
• Other Administrative Expenses.
</v>
      </c>
      <c r="E1" s="861"/>
      <c r="F1" s="861"/>
      <c r="G1" s="861"/>
      <c r="H1" s="861"/>
      <c r="I1" s="861"/>
      <c r="J1" s="861"/>
      <c r="K1" s="861"/>
    </row>
    <row r="2" spans="1:11" ht="15" thickBot="1"/>
    <row r="3" spans="1:11" ht="29.5" thickBot="1">
      <c r="C3" s="675" t="s">
        <v>34</v>
      </c>
      <c r="E3" s="675" t="s">
        <v>35</v>
      </c>
      <c r="G3" s="675" t="s">
        <v>189</v>
      </c>
    </row>
    <row r="4" spans="1:11" ht="58.5" thickBot="1">
      <c r="B4" s="680" t="s">
        <v>212</v>
      </c>
      <c r="C4" s="763" t="str">
        <f>$B$1</f>
        <v>Direct Overhead and Administrative Expenses</v>
      </c>
      <c r="E4" s="763" t="str">
        <f>$B$1</f>
        <v>Direct Overhead and Administrative Expenses</v>
      </c>
      <c r="G4" s="680" t="str">
        <f>$B$1</f>
        <v>Direct Overhead and Administrative Expenses</v>
      </c>
      <c r="J4" s="551" t="s">
        <v>190</v>
      </c>
      <c r="K4" s="551"/>
    </row>
    <row r="5" spans="1:11" ht="15" thickBot="1">
      <c r="B5" s="681"/>
      <c r="C5" s="681">
        <f>$A$1</f>
        <v>35</v>
      </c>
      <c r="E5" s="681">
        <f>$A$1</f>
        <v>35</v>
      </c>
      <c r="G5" s="681">
        <f>$A$1</f>
        <v>35</v>
      </c>
      <c r="J5" s="761" t="s">
        <v>192</v>
      </c>
      <c r="K5" s="766">
        <f>$C$39</f>
        <v>0</v>
      </c>
    </row>
    <row r="6" spans="1:11" ht="15" thickBot="1">
      <c r="B6" s="613" t="s">
        <v>38</v>
      </c>
      <c r="C6" s="765"/>
      <c r="E6" s="765"/>
      <c r="G6" s="765"/>
      <c r="J6" s="771" t="s">
        <v>193</v>
      </c>
      <c r="K6" s="766">
        <f>$E$39</f>
        <v>0</v>
      </c>
    </row>
    <row r="7" spans="1:11" ht="15" thickBot="1">
      <c r="A7" s="666"/>
      <c r="B7" s="613" t="s">
        <v>39</v>
      </c>
      <c r="C7" s="765"/>
      <c r="E7" s="765"/>
      <c r="G7" s="765"/>
      <c r="J7" s="773" t="s">
        <v>194</v>
      </c>
      <c r="K7" s="766">
        <f>$G$39</f>
        <v>0</v>
      </c>
    </row>
    <row r="8" spans="1:11" ht="15" thickBot="1">
      <c r="B8" s="613" t="s">
        <v>41</v>
      </c>
      <c r="C8" s="765"/>
      <c r="E8" s="765"/>
      <c r="G8" s="765"/>
      <c r="J8" s="551" t="s">
        <v>195</v>
      </c>
      <c r="K8" s="775">
        <f>SUM(K5:K7)</f>
        <v>0</v>
      </c>
    </row>
    <row r="9" spans="1:11" ht="15" thickBot="1">
      <c r="B9" s="613" t="s">
        <v>43</v>
      </c>
      <c r="C9" s="765"/>
      <c r="E9" s="765"/>
      <c r="G9" s="765"/>
    </row>
    <row r="10" spans="1:11" ht="15" thickBot="1">
      <c r="A10" s="666"/>
      <c r="B10" s="613" t="s">
        <v>45</v>
      </c>
      <c r="C10" s="765"/>
      <c r="E10" s="765"/>
      <c r="G10" s="765"/>
    </row>
    <row r="11" spans="1:11" ht="15" thickBot="1">
      <c r="A11" s="666"/>
      <c r="B11" s="613" t="s">
        <v>46</v>
      </c>
      <c r="C11" s="765"/>
      <c r="E11" s="765"/>
      <c r="G11" s="765"/>
    </row>
    <row r="12" spans="1:11" ht="15" thickBot="1">
      <c r="A12" s="666"/>
      <c r="B12" s="613" t="s">
        <v>47</v>
      </c>
      <c r="C12" s="765"/>
      <c r="E12" s="765"/>
      <c r="G12" s="765"/>
    </row>
    <row r="13" spans="1:11" ht="15" thickBot="1">
      <c r="A13" s="666"/>
      <c r="B13" s="613" t="s">
        <v>48</v>
      </c>
      <c r="C13" s="765"/>
      <c r="E13" s="765"/>
      <c r="G13" s="765"/>
    </row>
    <row r="14" spans="1:11" ht="15" thickBot="1">
      <c r="A14" s="666"/>
      <c r="B14" s="613" t="s">
        <v>49</v>
      </c>
      <c r="C14" s="682"/>
      <c r="E14" s="765"/>
      <c r="G14" s="765"/>
    </row>
    <row r="15" spans="1:11" ht="15" thickBot="1">
      <c r="A15" s="666"/>
      <c r="B15" s="613" t="s">
        <v>50</v>
      </c>
      <c r="C15" s="765"/>
      <c r="E15" s="765"/>
      <c r="G15" s="765"/>
    </row>
    <row r="16" spans="1:11"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customSheetViews>
    <customSheetView guid="{5556DC96-D068-44A2-945F-92CF014D11AC}" fitToPage="1">
      <selection sqref="A1:XFD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conditionalFormatting sqref="C1">
    <cfRule type="cellIs" dxfId="11" priority="51" stopIfTrue="1" operator="notEqual">
      <formula>$K$8</formula>
    </cfRule>
  </conditionalFormatting>
  <hyperlinks>
    <hyperlink ref="B1" location="'TOTALS rev &amp; exp categories'!B48" display="'TOTALS rev &amp; exp categories'!B48" xr:uid="{00000000-0004-0000-2E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4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Sheet42">
    <tabColor indexed="50"/>
    <pageSetUpPr fitToPage="1"/>
  </sheetPr>
  <dimension ref="A1:K39"/>
  <sheetViews>
    <sheetView topLeftCell="A5" workbookViewId="0">
      <selection activeCell="B6" sqref="B6:G39"/>
    </sheetView>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156.75" customHeight="1">
      <c r="A1" s="687">
        <f>'TOTALS rev &amp; exp categories'!A50</f>
        <v>36</v>
      </c>
      <c r="B1" s="769" t="str">
        <f>'TOTALS rev &amp; exp categories'!B50</f>
        <v>Indirect Institutional Support</v>
      </c>
      <c r="C1" s="770">
        <f>'TOTALS rev &amp; exp categories'!C50</f>
        <v>0</v>
      </c>
      <c r="D1" s="861" t="str">
        <f>'TOTALS rev &amp; exp categories'!D50</f>
        <v xml:space="preserve">Input overhead and administrative expenses NOT paid by or charged directly to athletics including:
• Administrative/Overhead fees not charged by the institution to athletics.
• Facilities maintenance.
• Security.
• Risk Management.
• Utilities.
• Equipment Repair.
• Telephone.
• Other Administrative Expenses.
Do not report depreciation.
Note: This category should equal Category 6.
</v>
      </c>
      <c r="E1" s="861"/>
      <c r="F1" s="861"/>
      <c r="G1" s="861"/>
      <c r="H1" s="861"/>
      <c r="I1" s="861"/>
      <c r="J1" s="861"/>
      <c r="K1" s="861"/>
    </row>
    <row r="2" spans="1:11" ht="15" thickBot="1"/>
    <row r="3" spans="1:11" ht="29.5" thickBot="1">
      <c r="C3" s="675" t="s">
        <v>34</v>
      </c>
      <c r="E3" s="675" t="s">
        <v>35</v>
      </c>
      <c r="G3" s="675" t="s">
        <v>189</v>
      </c>
    </row>
    <row r="4" spans="1:11" ht="44" thickBot="1">
      <c r="B4" s="680" t="s">
        <v>212</v>
      </c>
      <c r="C4" s="763" t="str">
        <f>$B$1</f>
        <v>Indirect Institutional Support</v>
      </c>
      <c r="E4" s="763" t="str">
        <f>$B$1</f>
        <v>Indirect Institutional Support</v>
      </c>
      <c r="G4" s="680" t="str">
        <f>$B$1</f>
        <v>Indirect Institutional Support</v>
      </c>
      <c r="J4" s="551" t="s">
        <v>190</v>
      </c>
      <c r="K4" s="551"/>
    </row>
    <row r="5" spans="1:11" ht="15" thickBot="1">
      <c r="B5" s="681"/>
      <c r="C5" s="681">
        <f>$A$1</f>
        <v>36</v>
      </c>
      <c r="E5" s="681">
        <f>$A$1</f>
        <v>36</v>
      </c>
      <c r="G5" s="681">
        <f>$A$1</f>
        <v>36</v>
      </c>
      <c r="J5" s="761" t="s">
        <v>192</v>
      </c>
      <c r="K5" s="766">
        <f>$C$39</f>
        <v>0</v>
      </c>
    </row>
    <row r="6" spans="1:11" ht="15" thickBot="1">
      <c r="B6" s="613" t="s">
        <v>38</v>
      </c>
      <c r="C6" s="765"/>
      <c r="E6" s="765"/>
      <c r="G6" s="765"/>
      <c r="J6" s="771" t="s">
        <v>193</v>
      </c>
      <c r="K6" s="766">
        <f>$E$39</f>
        <v>0</v>
      </c>
    </row>
    <row r="7" spans="1:11" ht="15" thickBot="1">
      <c r="A7" s="666"/>
      <c r="B7" s="613" t="s">
        <v>39</v>
      </c>
      <c r="C7" s="765"/>
      <c r="E7" s="765"/>
      <c r="G7" s="765"/>
      <c r="J7" s="773" t="s">
        <v>194</v>
      </c>
      <c r="K7" s="766">
        <f>$G$39</f>
        <v>0</v>
      </c>
    </row>
    <row r="8" spans="1:11" ht="15" thickBot="1">
      <c r="B8" s="613" t="s">
        <v>41</v>
      </c>
      <c r="C8" s="765"/>
      <c r="E8" s="765"/>
      <c r="G8" s="765"/>
      <c r="J8" s="551" t="s">
        <v>195</v>
      </c>
      <c r="K8" s="775">
        <f>SUM(K5:K7)</f>
        <v>0</v>
      </c>
    </row>
    <row r="9" spans="1:11" ht="15" thickBot="1">
      <c r="B9" s="613" t="s">
        <v>43</v>
      </c>
      <c r="C9" s="765"/>
      <c r="E9" s="765"/>
      <c r="G9" s="765"/>
    </row>
    <row r="10" spans="1:11" ht="15" thickBot="1">
      <c r="A10" s="666"/>
      <c r="B10" s="613" t="s">
        <v>45</v>
      </c>
      <c r="C10" s="765"/>
      <c r="E10" s="765"/>
      <c r="G10" s="765"/>
    </row>
    <row r="11" spans="1:11" ht="15" thickBot="1">
      <c r="A11" s="666"/>
      <c r="B11" s="613" t="s">
        <v>46</v>
      </c>
      <c r="C11" s="765"/>
      <c r="E11" s="765"/>
      <c r="G11" s="765"/>
    </row>
    <row r="12" spans="1:11" ht="15" thickBot="1">
      <c r="A12" s="666"/>
      <c r="B12" s="613" t="s">
        <v>47</v>
      </c>
      <c r="C12" s="765"/>
      <c r="E12" s="765"/>
      <c r="G12" s="765"/>
    </row>
    <row r="13" spans="1:11" ht="15" thickBot="1">
      <c r="A13" s="666"/>
      <c r="B13" s="613" t="s">
        <v>48</v>
      </c>
      <c r="C13" s="765"/>
      <c r="E13" s="765"/>
      <c r="G13" s="765"/>
    </row>
    <row r="14" spans="1:11" ht="15" thickBot="1">
      <c r="A14" s="666"/>
      <c r="B14" s="613" t="s">
        <v>49</v>
      </c>
      <c r="C14" s="682"/>
      <c r="E14" s="765"/>
      <c r="G14" s="765"/>
    </row>
    <row r="15" spans="1:11" ht="15" thickBot="1">
      <c r="A15" s="666"/>
      <c r="B15" s="613" t="s">
        <v>50</v>
      </c>
      <c r="C15" s="765"/>
      <c r="E15" s="765"/>
      <c r="G15" s="765"/>
    </row>
    <row r="16" spans="1:11"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customSheetViews>
    <customSheetView guid="{5556DC96-D068-44A2-945F-92CF014D11AC}" fitToPage="1">
      <selection activeCell="I5" sqref="I5"/>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10" priority="52" stopIfTrue="1" operator="notEqual">
      <formula>$K$8</formula>
    </cfRule>
  </conditionalFormatting>
  <hyperlinks>
    <hyperlink ref="B1" location="'TOTALS rev &amp; exp categories'!B49" display="'TOTALS rev &amp; exp categories'!B49" xr:uid="{00000000-0004-0000-2F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indexed="10"/>
    <pageSetUpPr fitToPage="1"/>
  </sheetPr>
  <dimension ref="A1:M40"/>
  <sheetViews>
    <sheetView workbookViewId="0">
      <selection activeCell="D2" sqref="D2"/>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3" width="8.7265625" style="550"/>
    <col min="14" max="14" width="12" style="550" customWidth="1"/>
    <col min="15" max="16384" width="8.7265625" style="550"/>
  </cols>
  <sheetData>
    <row r="1" spans="1:11" ht="98.5" customHeight="1">
      <c r="A1" s="687">
        <f>'TOTALS rev &amp; exp categories'!A4</f>
        <v>1</v>
      </c>
      <c r="B1" s="688" t="str">
        <f>'TOTALS rev &amp; exp categories'!B4</f>
        <v>Ticket Sales.</v>
      </c>
      <c r="C1" s="689">
        <f>'TOTALS rev &amp; exp categories'!$C$4</f>
        <v>0</v>
      </c>
      <c r="D1" s="861" t="str">
        <f>'TOTALS rev &amp; exp categories'!D4</f>
        <v>Input revenue received for sales of admissions to athletic events. This may include:
•  	Public and faculty sales.
•  	Student sales.
•  	Shipping and Handling fees.
•  	Registration fees.
Please report amounts paid in excess of ticket’s face value to obtain preferential seating or priority in Category 8 (Contributions).</v>
      </c>
      <c r="E1" s="861"/>
      <c r="F1" s="861"/>
      <c r="G1" s="861"/>
      <c r="H1" s="861"/>
      <c r="I1" s="861"/>
      <c r="J1" s="861"/>
      <c r="K1" s="861"/>
    </row>
    <row r="2" spans="1:11" ht="15" thickBot="1"/>
    <row r="3" spans="1:11" ht="31.5" customHeight="1" thickBot="1">
      <c r="C3" s="675" t="s">
        <v>34</v>
      </c>
      <c r="E3" s="675" t="s">
        <v>35</v>
      </c>
      <c r="G3" s="675" t="s">
        <v>189</v>
      </c>
      <c r="J3" s="551" t="s">
        <v>190</v>
      </c>
      <c r="K3" s="551"/>
    </row>
    <row r="4" spans="1:11" ht="15" thickBot="1">
      <c r="B4" s="680" t="s">
        <v>191</v>
      </c>
      <c r="C4" s="763" t="str">
        <f>$B$1</f>
        <v>Ticket Sales.</v>
      </c>
      <c r="E4" s="763" t="str">
        <f>$B$1</f>
        <v>Ticket Sales.</v>
      </c>
      <c r="G4" s="680" t="str">
        <f>$B$1</f>
        <v>Ticket Sales.</v>
      </c>
      <c r="J4" s="761" t="s">
        <v>192</v>
      </c>
      <c r="K4" s="762">
        <f>$C$39</f>
        <v>0</v>
      </c>
    </row>
    <row r="5" spans="1:11" ht="15" thickBot="1">
      <c r="B5" s="681"/>
      <c r="C5" s="681">
        <f>$A$1</f>
        <v>1</v>
      </c>
      <c r="E5" s="681">
        <f>$A$1</f>
        <v>1</v>
      </c>
      <c r="G5" s="681">
        <f>$A$1</f>
        <v>1</v>
      </c>
      <c r="J5" s="764" t="s">
        <v>193</v>
      </c>
      <c r="K5" s="762">
        <f>$E$39</f>
        <v>0</v>
      </c>
    </row>
    <row r="6" spans="1:11" ht="15" thickBot="1">
      <c r="B6" s="842" t="s">
        <v>38</v>
      </c>
      <c r="C6" s="675"/>
      <c r="D6" s="581"/>
      <c r="E6" s="675"/>
      <c r="F6" s="581"/>
      <c r="G6" s="763"/>
      <c r="J6" s="772" t="s">
        <v>194</v>
      </c>
      <c r="K6" s="762">
        <f>$G$39</f>
        <v>0</v>
      </c>
    </row>
    <row r="7" spans="1:11" ht="15" thickBot="1">
      <c r="B7" s="613" t="s">
        <v>39</v>
      </c>
      <c r="C7" s="682"/>
      <c r="E7" s="765"/>
      <c r="G7" s="765"/>
      <c r="J7" s="551" t="s">
        <v>195</v>
      </c>
      <c r="K7" s="774">
        <f>SUM(K4:K6)</f>
        <v>0</v>
      </c>
    </row>
    <row r="8" spans="1:11" ht="15" thickBot="1">
      <c r="B8" s="613" t="s">
        <v>41</v>
      </c>
      <c r="C8" s="682"/>
      <c r="E8" s="682"/>
      <c r="G8" s="765"/>
    </row>
    <row r="9" spans="1:11" ht="15" thickBot="1">
      <c r="A9" s="666"/>
      <c r="B9" s="613" t="s">
        <v>43</v>
      </c>
      <c r="C9" s="765"/>
      <c r="E9" s="682"/>
      <c r="G9" s="765"/>
    </row>
    <row r="10" spans="1:11" ht="15" thickBot="1">
      <c r="A10" s="666"/>
      <c r="B10" s="613" t="s">
        <v>45</v>
      </c>
      <c r="C10" s="682"/>
      <c r="E10" s="682"/>
      <c r="G10" s="682"/>
    </row>
    <row r="11" spans="1:11" ht="15" thickBot="1">
      <c r="A11" s="666"/>
      <c r="B11" s="613" t="s">
        <v>46</v>
      </c>
      <c r="C11" s="765"/>
      <c r="E11" s="682"/>
      <c r="G11" s="765"/>
    </row>
    <row r="12" spans="1:11" ht="15" thickBot="1">
      <c r="B12" s="613" t="s">
        <v>47</v>
      </c>
      <c r="C12" s="682"/>
      <c r="E12" s="682"/>
      <c r="G12" s="682"/>
    </row>
    <row r="13" spans="1:11" ht="15" thickBot="1">
      <c r="B13" s="613" t="s">
        <v>48</v>
      </c>
      <c r="C13" s="765"/>
      <c r="E13" s="682"/>
      <c r="G13" s="765"/>
    </row>
    <row r="14" spans="1:11" ht="15" thickBot="1">
      <c r="A14" s="666"/>
      <c r="B14" s="613" t="s">
        <v>49</v>
      </c>
      <c r="C14" s="682"/>
      <c r="E14" s="765"/>
      <c r="G14" s="765"/>
    </row>
    <row r="15" spans="1:11" ht="15" thickBot="1">
      <c r="B15" s="613" t="s">
        <v>50</v>
      </c>
      <c r="C15" s="682"/>
      <c r="E15" s="682"/>
      <c r="G15" s="682"/>
    </row>
    <row r="16" spans="1:11"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13" ht="15" thickBot="1">
      <c r="B33" s="613" t="s">
        <v>68</v>
      </c>
      <c r="C33" s="682"/>
      <c r="E33" s="765"/>
      <c r="G33" s="682"/>
    </row>
    <row r="34" spans="1:13" ht="15" thickBot="1">
      <c r="B34" s="613" t="s">
        <v>69</v>
      </c>
      <c r="C34" s="682"/>
      <c r="E34" s="682"/>
      <c r="G34" s="682"/>
    </row>
    <row r="35" spans="1:13" ht="15" thickBot="1">
      <c r="B35" s="613"/>
      <c r="C35" s="682"/>
      <c r="E35" s="682"/>
      <c r="G35" s="682"/>
    </row>
    <row r="36" spans="1:13" ht="15" thickBot="1">
      <c r="A36" s="666"/>
      <c r="B36" s="618"/>
      <c r="C36" s="682"/>
      <c r="E36" s="682"/>
      <c r="G36" s="682"/>
    </row>
    <row r="37" spans="1:13" ht="15" thickBot="1">
      <c r="A37" s="666"/>
      <c r="B37" s="683" t="s">
        <v>196</v>
      </c>
      <c r="C37" s="684">
        <f>SUM(C6:C35)</f>
        <v>0</v>
      </c>
      <c r="E37" s="684">
        <f>SUM(E6:E35)</f>
        <v>0</v>
      </c>
      <c r="G37" s="684">
        <f>SUM(G6:G35)</f>
        <v>0</v>
      </c>
    </row>
    <row r="38" spans="1:13" ht="29.5" thickBot="1">
      <c r="A38" s="666"/>
      <c r="B38" s="685" t="s">
        <v>197</v>
      </c>
      <c r="C38" s="692"/>
      <c r="E38" s="692"/>
      <c r="G38" s="682"/>
    </row>
    <row r="39" spans="1:13" ht="15" thickBot="1">
      <c r="B39" s="715" t="s">
        <v>198</v>
      </c>
      <c r="C39" s="762">
        <f>C37+C38</f>
        <v>0</v>
      </c>
      <c r="E39" s="762">
        <f>E37+E38</f>
        <v>0</v>
      </c>
      <c r="G39" s="766">
        <f>G37+G38</f>
        <v>0</v>
      </c>
    </row>
    <row r="40" spans="1:13">
      <c r="C40" s="859"/>
      <c r="D40" s="860"/>
      <c r="E40" s="572"/>
      <c r="H40" s="722"/>
      <c r="I40" s="572"/>
      <c r="M40" s="572"/>
    </row>
  </sheetData>
  <sheetProtection formatCells="0" formatColumns="0" formatRows="0"/>
  <customSheetViews>
    <customSheetView guid="{5556DC96-D068-44A2-945F-92CF014D11AC}" fitToPage="1">
      <selection activeCell="B4" sqref="B4"/>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2">
    <mergeCell ref="C40:D40"/>
    <mergeCell ref="D1:K1"/>
  </mergeCells>
  <phoneticPr fontId="20" type="noConversion"/>
  <conditionalFormatting sqref="C1">
    <cfRule type="cellIs" dxfId="63" priority="12" stopIfTrue="1" operator="notEqual">
      <formula>$K$7</formula>
    </cfRule>
  </conditionalFormatting>
  <hyperlinks>
    <hyperlink ref="B1" location="'TOTALS rev &amp; exp categories'!B4" tooltip="Return to Totals page:  Ticket Sales" display="'TOTALS rev &amp; exp categories'!B4" xr:uid="{00000000-0004-0000-04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5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Sheet59">
    <tabColor indexed="50"/>
    <pageSetUpPr fitToPage="1"/>
  </sheetPr>
  <dimension ref="A1:K39"/>
  <sheetViews>
    <sheetView topLeftCell="A5" workbookViewId="0">
      <selection activeCell="B6" sqref="B6:G39"/>
    </sheetView>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54.75" customHeight="1">
      <c r="A1" s="687">
        <f>'TOTALS rev &amp; exp categories'!A51</f>
        <v>37</v>
      </c>
      <c r="B1" s="769" t="str">
        <f>'TOTALS rev &amp; exp categories'!B51</f>
        <v>Medical Expenses and Insurance</v>
      </c>
      <c r="C1" s="770">
        <f>'TOTALS rev &amp; exp categories'!C51</f>
        <v>0</v>
      </c>
      <c r="D1" s="861" t="str">
        <f>'TOTALS rev &amp; exp categories'!D51</f>
        <v>Input medical expenses and medical insurance premiums for student-athletes.</v>
      </c>
      <c r="E1" s="861"/>
      <c r="F1" s="861"/>
      <c r="G1" s="861"/>
      <c r="H1" s="861"/>
      <c r="I1" s="861"/>
      <c r="J1" s="861"/>
      <c r="K1" s="861"/>
    </row>
    <row r="2" spans="1:11" ht="15" thickBot="1"/>
    <row r="3" spans="1:11" ht="29.5" thickBot="1">
      <c r="C3" s="675" t="s">
        <v>34</v>
      </c>
      <c r="E3" s="675" t="s">
        <v>35</v>
      </c>
      <c r="G3" s="675" t="s">
        <v>189</v>
      </c>
    </row>
    <row r="4" spans="1:11" ht="44" thickBot="1">
      <c r="B4" s="680" t="s">
        <v>212</v>
      </c>
      <c r="C4" s="763" t="str">
        <f>$B$1</f>
        <v>Medical Expenses and Insurance</v>
      </c>
      <c r="E4" s="763" t="str">
        <f>$B$1</f>
        <v>Medical Expenses and Insurance</v>
      </c>
      <c r="G4" s="680" t="str">
        <f>$B$1</f>
        <v>Medical Expenses and Insurance</v>
      </c>
      <c r="J4" s="551" t="s">
        <v>190</v>
      </c>
      <c r="K4" s="551"/>
    </row>
    <row r="5" spans="1:11" ht="15" thickBot="1">
      <c r="B5" s="681"/>
      <c r="C5" s="681">
        <f>$A$1</f>
        <v>37</v>
      </c>
      <c r="E5" s="681">
        <f>$A$1</f>
        <v>37</v>
      </c>
      <c r="G5" s="681">
        <f>$A$1</f>
        <v>37</v>
      </c>
      <c r="J5" s="761" t="s">
        <v>192</v>
      </c>
      <c r="K5" s="766">
        <f>$C$39</f>
        <v>0</v>
      </c>
    </row>
    <row r="6" spans="1:11" ht="15" thickBot="1">
      <c r="B6" s="613" t="s">
        <v>38</v>
      </c>
      <c r="C6" s="765"/>
      <c r="E6" s="765"/>
      <c r="G6" s="765"/>
      <c r="J6" s="771" t="s">
        <v>193</v>
      </c>
      <c r="K6" s="766">
        <f>$E$39</f>
        <v>0</v>
      </c>
    </row>
    <row r="7" spans="1:11" ht="15" thickBot="1">
      <c r="A7" s="666"/>
      <c r="B7" s="613" t="s">
        <v>39</v>
      </c>
      <c r="C7" s="765"/>
      <c r="E7" s="765"/>
      <c r="G7" s="765"/>
      <c r="J7" s="773" t="s">
        <v>194</v>
      </c>
      <c r="K7" s="766">
        <f>$G$39</f>
        <v>0</v>
      </c>
    </row>
    <row r="8" spans="1:11" ht="15" thickBot="1">
      <c r="B8" s="613" t="s">
        <v>41</v>
      </c>
      <c r="C8" s="765"/>
      <c r="E8" s="765"/>
      <c r="G8" s="765"/>
      <c r="J8" s="551" t="s">
        <v>195</v>
      </c>
      <c r="K8" s="775">
        <f>SUM(K5:K7)</f>
        <v>0</v>
      </c>
    </row>
    <row r="9" spans="1:11" ht="15" thickBot="1">
      <c r="B9" s="613" t="s">
        <v>43</v>
      </c>
      <c r="C9" s="765"/>
      <c r="E9" s="765"/>
      <c r="G9" s="765"/>
    </row>
    <row r="10" spans="1:11" ht="15" thickBot="1">
      <c r="A10" s="666"/>
      <c r="B10" s="613" t="s">
        <v>45</v>
      </c>
      <c r="C10" s="765"/>
      <c r="E10" s="765"/>
      <c r="G10" s="765"/>
    </row>
    <row r="11" spans="1:11" ht="15" thickBot="1">
      <c r="A11" s="666"/>
      <c r="B11" s="613" t="s">
        <v>46</v>
      </c>
      <c r="C11" s="765"/>
      <c r="E11" s="765"/>
      <c r="G11" s="765"/>
    </row>
    <row r="12" spans="1:11" ht="15" thickBot="1">
      <c r="A12" s="666"/>
      <c r="B12" s="613" t="s">
        <v>47</v>
      </c>
      <c r="C12" s="765"/>
      <c r="E12" s="765"/>
      <c r="G12" s="765"/>
    </row>
    <row r="13" spans="1:11" ht="15" thickBot="1">
      <c r="A13" s="666"/>
      <c r="B13" s="613" t="s">
        <v>48</v>
      </c>
      <c r="C13" s="765"/>
      <c r="E13" s="765"/>
      <c r="G13" s="765"/>
    </row>
    <row r="14" spans="1:11" ht="15" thickBot="1">
      <c r="A14" s="666"/>
      <c r="B14" s="613" t="s">
        <v>49</v>
      </c>
      <c r="C14" s="682"/>
      <c r="E14" s="765"/>
      <c r="G14" s="765"/>
    </row>
    <row r="15" spans="1:11" ht="15" thickBot="1">
      <c r="A15" s="666"/>
      <c r="B15" s="613" t="s">
        <v>50</v>
      </c>
      <c r="C15" s="765"/>
      <c r="E15" s="765"/>
      <c r="G15" s="765"/>
    </row>
    <row r="16" spans="1:11"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customSheetViews>
    <customSheetView guid="{5556DC96-D068-44A2-945F-92CF014D11AC}" fitToPage="1">
      <selection sqref="A1:XFD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9" priority="53" stopIfTrue="1" operator="notEqual">
      <formula>$K$8</formula>
    </cfRule>
  </conditionalFormatting>
  <hyperlinks>
    <hyperlink ref="B1" location="'TOTALS rev &amp; exp categories'!B50" display="'TOTALS rev &amp; exp categories'!B50" xr:uid="{00000000-0004-0000-30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5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codeName="Sheet60">
    <tabColor indexed="50"/>
    <pageSetUpPr fitToPage="1"/>
  </sheetPr>
  <dimension ref="A1:K39"/>
  <sheetViews>
    <sheetView topLeftCell="A5" workbookViewId="0">
      <selection activeCell="B6" sqref="B6:G39"/>
    </sheetView>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54.75" customHeight="1">
      <c r="A1" s="687">
        <f>'TOTALS rev &amp; exp categories'!A52</f>
        <v>38</v>
      </c>
      <c r="B1" s="769" t="str">
        <f>'TOTALS rev &amp; exp categories'!B52</f>
        <v>Memberships and Dues</v>
      </c>
      <c r="C1" s="770">
        <f>'TOTALS rev &amp; exp categories'!C52</f>
        <v>0</v>
      </c>
      <c r="D1" s="861" t="str">
        <f>'TOTALS rev &amp; exp categories'!D52</f>
        <v>Input memberships, conference and association dues.</v>
      </c>
      <c r="E1" s="861"/>
      <c r="F1" s="861"/>
      <c r="G1" s="861"/>
      <c r="H1" s="861"/>
      <c r="I1" s="861"/>
      <c r="J1" s="861"/>
      <c r="K1" s="861"/>
    </row>
    <row r="2" spans="1:11" ht="15" thickBot="1"/>
    <row r="3" spans="1:11" ht="29.5" thickBot="1">
      <c r="C3" s="675" t="s">
        <v>34</v>
      </c>
      <c r="E3" s="675" t="s">
        <v>35</v>
      </c>
      <c r="G3" s="675" t="s">
        <v>189</v>
      </c>
    </row>
    <row r="4" spans="1:11" ht="29.5" thickBot="1">
      <c r="B4" s="680" t="s">
        <v>212</v>
      </c>
      <c r="C4" s="763" t="str">
        <f>$B$1</f>
        <v>Memberships and Dues</v>
      </c>
      <c r="E4" s="763" t="str">
        <f>$B$1</f>
        <v>Memberships and Dues</v>
      </c>
      <c r="G4" s="680" t="str">
        <f>$B$1</f>
        <v>Memberships and Dues</v>
      </c>
      <c r="J4" s="551" t="s">
        <v>190</v>
      </c>
      <c r="K4" s="551"/>
    </row>
    <row r="5" spans="1:11" ht="15" thickBot="1">
      <c r="B5" s="681"/>
      <c r="C5" s="681">
        <f>$A$1</f>
        <v>38</v>
      </c>
      <c r="E5" s="681">
        <f>$A$1</f>
        <v>38</v>
      </c>
      <c r="G5" s="681">
        <f>$A$1</f>
        <v>38</v>
      </c>
      <c r="J5" s="761" t="s">
        <v>192</v>
      </c>
      <c r="K5" s="766">
        <f>$C$39</f>
        <v>0</v>
      </c>
    </row>
    <row r="6" spans="1:11" ht="15" thickBot="1">
      <c r="B6" s="613" t="s">
        <v>38</v>
      </c>
      <c r="C6" s="765"/>
      <c r="E6" s="765"/>
      <c r="G6" s="765"/>
      <c r="J6" s="771" t="s">
        <v>193</v>
      </c>
      <c r="K6" s="766">
        <f>$E$39</f>
        <v>0</v>
      </c>
    </row>
    <row r="7" spans="1:11" ht="15" thickBot="1">
      <c r="A7" s="666"/>
      <c r="B7" s="613" t="s">
        <v>39</v>
      </c>
      <c r="C7" s="765"/>
      <c r="E7" s="765"/>
      <c r="G7" s="765"/>
      <c r="J7" s="773" t="s">
        <v>194</v>
      </c>
      <c r="K7" s="766">
        <f>$G$39</f>
        <v>0</v>
      </c>
    </row>
    <row r="8" spans="1:11" ht="15" thickBot="1">
      <c r="B8" s="613" t="s">
        <v>41</v>
      </c>
      <c r="C8" s="765"/>
      <c r="E8" s="765"/>
      <c r="G8" s="765"/>
      <c r="J8" s="551" t="s">
        <v>195</v>
      </c>
      <c r="K8" s="775">
        <f>SUM(K5:K7)</f>
        <v>0</v>
      </c>
    </row>
    <row r="9" spans="1:11" ht="15" thickBot="1">
      <c r="B9" s="613" t="s">
        <v>43</v>
      </c>
      <c r="C9" s="765"/>
      <c r="E9" s="765"/>
      <c r="G9" s="765"/>
    </row>
    <row r="10" spans="1:11" ht="15" thickBot="1">
      <c r="A10" s="666"/>
      <c r="B10" s="613" t="s">
        <v>45</v>
      </c>
      <c r="C10" s="765"/>
      <c r="E10" s="765"/>
      <c r="G10" s="765"/>
    </row>
    <row r="11" spans="1:11" ht="15" thickBot="1">
      <c r="A11" s="666"/>
      <c r="B11" s="613" t="s">
        <v>46</v>
      </c>
      <c r="C11" s="765"/>
      <c r="E11" s="765"/>
      <c r="G11" s="765"/>
    </row>
    <row r="12" spans="1:11" ht="15" thickBot="1">
      <c r="A12" s="666"/>
      <c r="B12" s="613" t="s">
        <v>47</v>
      </c>
      <c r="C12" s="765"/>
      <c r="E12" s="765"/>
      <c r="G12" s="765"/>
    </row>
    <row r="13" spans="1:11" ht="15" thickBot="1">
      <c r="A13" s="666"/>
      <c r="B13" s="613" t="s">
        <v>48</v>
      </c>
      <c r="C13" s="765"/>
      <c r="E13" s="765"/>
      <c r="G13" s="765"/>
    </row>
    <row r="14" spans="1:11" ht="15" thickBot="1">
      <c r="A14" s="666"/>
      <c r="B14" s="613" t="s">
        <v>49</v>
      </c>
      <c r="C14" s="682"/>
      <c r="E14" s="765"/>
      <c r="G14" s="765"/>
    </row>
    <row r="15" spans="1:11" ht="15" thickBot="1">
      <c r="A15" s="666"/>
      <c r="B15" s="613" t="s">
        <v>50</v>
      </c>
      <c r="C15" s="765"/>
      <c r="E15" s="765"/>
      <c r="G15" s="765"/>
    </row>
    <row r="16" spans="1:11"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customSheetViews>
    <customSheetView guid="{5556DC96-D068-44A2-945F-92CF014D11AC}" fitToPage="1">
      <selection sqref="A1:XFD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8" priority="54" stopIfTrue="1" operator="notEqual">
      <formula>$K$8</formula>
    </cfRule>
  </conditionalFormatting>
  <hyperlinks>
    <hyperlink ref="B1" location="'TOTALS rev &amp; exp categories'!B51" display="'TOTALS rev &amp; exp categories'!B51" xr:uid="{00000000-0004-0000-31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5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indexed="50"/>
    <pageSetUpPr fitToPage="1"/>
  </sheetPr>
  <dimension ref="A1:K39"/>
  <sheetViews>
    <sheetView topLeftCell="A5" workbookViewId="0">
      <selection activeCell="B6" sqref="B6:G39"/>
    </sheetView>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56.25" customHeight="1">
      <c r="A1" s="687">
        <f>'TOTALS rev &amp; exp categories'!A53</f>
        <v>39</v>
      </c>
      <c r="B1" s="769" t="str">
        <f>'TOTALS rev &amp; exp categories'!B53</f>
        <v>Student-Athlete Meals (non-travel)</v>
      </c>
      <c r="C1" s="770">
        <f>'TOTALS rev &amp; exp categories'!C53</f>
        <v>0</v>
      </c>
      <c r="D1" s="861" t="str">
        <f>'TOTALS rev &amp; exp categories'!D53</f>
        <v>Include meal allowance and food/snacks provided to student-athletes.
Note: Meals provided during team travel should be reported in Category 28.</v>
      </c>
      <c r="E1" s="861"/>
      <c r="F1" s="861"/>
      <c r="G1" s="861"/>
      <c r="H1" s="861"/>
      <c r="I1" s="861"/>
      <c r="J1" s="861"/>
      <c r="K1" s="861"/>
    </row>
    <row r="2" spans="1:11" ht="15" thickBot="1"/>
    <row r="3" spans="1:11" ht="29.5" thickBot="1">
      <c r="C3" s="675" t="s">
        <v>34</v>
      </c>
      <c r="E3" s="675" t="s">
        <v>35</v>
      </c>
      <c r="G3" s="675" t="s">
        <v>189</v>
      </c>
    </row>
    <row r="4" spans="1:11" ht="44" thickBot="1">
      <c r="B4" s="680" t="s">
        <v>212</v>
      </c>
      <c r="C4" s="763" t="str">
        <f>$B$1</f>
        <v>Student-Athlete Meals (non-travel)</v>
      </c>
      <c r="E4" s="763" t="str">
        <f>$B$1</f>
        <v>Student-Athlete Meals (non-travel)</v>
      </c>
      <c r="G4" s="680" t="str">
        <f>$B$1</f>
        <v>Student-Athlete Meals (non-travel)</v>
      </c>
      <c r="J4" s="551" t="s">
        <v>190</v>
      </c>
      <c r="K4" s="551"/>
    </row>
    <row r="5" spans="1:11" ht="15" thickBot="1">
      <c r="B5" s="681"/>
      <c r="C5" s="681">
        <f>$A$1</f>
        <v>39</v>
      </c>
      <c r="E5" s="681">
        <f>$A$1</f>
        <v>39</v>
      </c>
      <c r="G5" s="681">
        <f>$A$1</f>
        <v>39</v>
      </c>
      <c r="J5" s="761" t="s">
        <v>192</v>
      </c>
      <c r="K5" s="766">
        <f>$C$39</f>
        <v>0</v>
      </c>
    </row>
    <row r="6" spans="1:11" ht="15" thickBot="1">
      <c r="B6" s="613" t="s">
        <v>38</v>
      </c>
      <c r="C6" s="765"/>
      <c r="E6" s="765"/>
      <c r="G6" s="765"/>
      <c r="J6" s="771" t="s">
        <v>193</v>
      </c>
      <c r="K6" s="766">
        <f>$E$39</f>
        <v>0</v>
      </c>
    </row>
    <row r="7" spans="1:11" ht="15" thickBot="1">
      <c r="A7" s="666"/>
      <c r="B7" s="613" t="s">
        <v>39</v>
      </c>
      <c r="C7" s="765"/>
      <c r="E7" s="765"/>
      <c r="G7" s="765"/>
      <c r="J7" s="773" t="s">
        <v>194</v>
      </c>
      <c r="K7" s="766">
        <f>$G$39</f>
        <v>0</v>
      </c>
    </row>
    <row r="8" spans="1:11" ht="15" thickBot="1">
      <c r="B8" s="613" t="s">
        <v>41</v>
      </c>
      <c r="C8" s="765"/>
      <c r="E8" s="765"/>
      <c r="G8" s="765"/>
      <c r="J8" s="551" t="s">
        <v>195</v>
      </c>
      <c r="K8" s="775">
        <f>SUM(K5:K7)</f>
        <v>0</v>
      </c>
    </row>
    <row r="9" spans="1:11" ht="15" thickBot="1">
      <c r="B9" s="613" t="s">
        <v>43</v>
      </c>
      <c r="C9" s="765"/>
      <c r="E9" s="765"/>
      <c r="G9" s="765"/>
    </row>
    <row r="10" spans="1:11" ht="15" thickBot="1">
      <c r="A10" s="666"/>
      <c r="B10" s="613" t="s">
        <v>45</v>
      </c>
      <c r="C10" s="765"/>
      <c r="E10" s="765"/>
      <c r="G10" s="765"/>
    </row>
    <row r="11" spans="1:11" ht="15" thickBot="1">
      <c r="A11" s="666"/>
      <c r="B11" s="613" t="s">
        <v>46</v>
      </c>
      <c r="C11" s="765"/>
      <c r="E11" s="765"/>
      <c r="G11" s="765"/>
    </row>
    <row r="12" spans="1:11" ht="15" thickBot="1">
      <c r="A12" s="666"/>
      <c r="B12" s="613" t="s">
        <v>47</v>
      </c>
      <c r="C12" s="765"/>
      <c r="E12" s="765"/>
      <c r="G12" s="765"/>
    </row>
    <row r="13" spans="1:11" ht="15" thickBot="1">
      <c r="A13" s="666"/>
      <c r="B13" s="613" t="s">
        <v>48</v>
      </c>
      <c r="C13" s="765"/>
      <c r="E13" s="765"/>
      <c r="G13" s="765"/>
    </row>
    <row r="14" spans="1:11" ht="15" thickBot="1">
      <c r="A14" s="666"/>
      <c r="B14" s="613" t="s">
        <v>49</v>
      </c>
      <c r="C14" s="682"/>
      <c r="E14" s="765"/>
      <c r="G14" s="765"/>
    </row>
    <row r="15" spans="1:11" ht="15" thickBot="1">
      <c r="A15" s="666"/>
      <c r="B15" s="613" t="s">
        <v>50</v>
      </c>
      <c r="C15" s="765"/>
      <c r="E15" s="765"/>
      <c r="G15" s="765"/>
    </row>
    <row r="16" spans="1:11"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mergeCells count="1">
    <mergeCell ref="D1:K1"/>
  </mergeCells>
  <conditionalFormatting sqref="C1">
    <cfRule type="cellIs" dxfId="7" priority="55" stopIfTrue="1" operator="notEqual">
      <formula>$K$8</formula>
    </cfRule>
  </conditionalFormatting>
  <hyperlinks>
    <hyperlink ref="B1" location="'TOTALS rev &amp; exp categories'!B52" display="'TOTALS rev &amp; exp categories'!B52" xr:uid="{00000000-0004-0000-3200-000000000000}"/>
  </hyperlinks>
  <printOptions gridLines="1"/>
  <pageMargins left="0.5" right="0.5" top="0.5" bottom="0.5" header="0.25" footer="0.25"/>
  <pageSetup scale="78" orientation="portrait" r:id="rId1"/>
  <headerFooter alignWithMargins="0">
    <oddFooter>&amp;L&amp;8File: &amp;Z&amp;F
Sheet: &amp;A&amp;R&amp;8&amp;P of &amp;N</oddFooter>
  </headerFooter>
  <legacyDrawing r:id="rId2"/>
</worksheet>
</file>

<file path=xl/worksheets/sheet5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sheetPr codeName="Sheet43">
    <tabColor indexed="50"/>
    <pageSetUpPr fitToPage="1"/>
  </sheetPr>
  <dimension ref="A1:K39"/>
  <sheetViews>
    <sheetView topLeftCell="A5" workbookViewId="0">
      <selection activeCell="B6" sqref="B6:G39"/>
    </sheetView>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113.25" customHeight="1">
      <c r="A1" s="687">
        <f>'TOTALS rev &amp; exp categories'!A54</f>
        <v>40</v>
      </c>
      <c r="B1" s="769" t="str">
        <f>'TOTALS rev &amp; exp categories'!B54</f>
        <v>Other Operating Expenses.</v>
      </c>
      <c r="C1" s="770">
        <f>'TOTALS rev &amp; exp categories'!C54</f>
        <v>0</v>
      </c>
      <c r="D1" s="861" t="str">
        <f>'TOTALS rev &amp; exp categories'!D54</f>
        <v xml:space="preserve">Input any operating expenses paid by athletics in the report year which cannot be classified into one of the stated categories, including:
• Non-team travel (conferences, etc.).
• Team banquets and awards.
If the figure is greater than 10% of total expenses, please report the top three activities included in this category in the comments section.
</v>
      </c>
      <c r="E1" s="861"/>
      <c r="F1" s="861"/>
      <c r="G1" s="861"/>
      <c r="H1" s="861"/>
      <c r="I1" s="861"/>
      <c r="J1" s="861"/>
      <c r="K1" s="861"/>
    </row>
    <row r="2" spans="1:11" ht="15" thickBot="1"/>
    <row r="3" spans="1:11" ht="29.5" thickBot="1">
      <c r="C3" s="675" t="s">
        <v>34</v>
      </c>
      <c r="E3" s="675" t="s">
        <v>35</v>
      </c>
      <c r="G3" s="675" t="s">
        <v>189</v>
      </c>
    </row>
    <row r="4" spans="1:11" ht="29.5" thickBot="1">
      <c r="B4" s="680" t="s">
        <v>212</v>
      </c>
      <c r="C4" s="763" t="str">
        <f>$B$1</f>
        <v>Other Operating Expenses.</v>
      </c>
      <c r="E4" s="763" t="str">
        <f>$B$1</f>
        <v>Other Operating Expenses.</v>
      </c>
      <c r="G4" s="680" t="str">
        <f>$B$1</f>
        <v>Other Operating Expenses.</v>
      </c>
      <c r="J4" s="551" t="s">
        <v>190</v>
      </c>
      <c r="K4" s="551"/>
    </row>
    <row r="5" spans="1:11" ht="15" thickBot="1">
      <c r="B5" s="681"/>
      <c r="C5" s="681">
        <f>$A$1</f>
        <v>40</v>
      </c>
      <c r="E5" s="681">
        <f>$A$1</f>
        <v>40</v>
      </c>
      <c r="G5" s="681">
        <f>$A$1</f>
        <v>40</v>
      </c>
      <c r="J5" s="761" t="s">
        <v>192</v>
      </c>
      <c r="K5" s="766">
        <f>$C$39</f>
        <v>0</v>
      </c>
    </row>
    <row r="6" spans="1:11" ht="15" thickBot="1">
      <c r="B6" s="613" t="s">
        <v>38</v>
      </c>
      <c r="C6" s="765"/>
      <c r="E6" s="765"/>
      <c r="G6" s="765"/>
      <c r="J6" s="771" t="s">
        <v>193</v>
      </c>
      <c r="K6" s="766">
        <f>$E$39</f>
        <v>0</v>
      </c>
    </row>
    <row r="7" spans="1:11" ht="15" thickBot="1">
      <c r="A7" s="666"/>
      <c r="B7" s="613" t="s">
        <v>39</v>
      </c>
      <c r="C7" s="765"/>
      <c r="E7" s="765"/>
      <c r="G7" s="765"/>
      <c r="J7" s="773" t="s">
        <v>194</v>
      </c>
      <c r="K7" s="766">
        <f>$G$39</f>
        <v>0</v>
      </c>
    </row>
    <row r="8" spans="1:11" ht="15" thickBot="1">
      <c r="B8" s="613" t="s">
        <v>41</v>
      </c>
      <c r="C8" s="765"/>
      <c r="E8" s="765"/>
      <c r="G8" s="765"/>
      <c r="J8" s="551" t="s">
        <v>195</v>
      </c>
      <c r="K8" s="775">
        <f>SUM(K5:K7)</f>
        <v>0</v>
      </c>
    </row>
    <row r="9" spans="1:11" ht="15" thickBot="1">
      <c r="B9" s="613" t="s">
        <v>43</v>
      </c>
      <c r="C9" s="765"/>
      <c r="E9" s="765"/>
      <c r="G9" s="765"/>
    </row>
    <row r="10" spans="1:11" ht="15" thickBot="1">
      <c r="A10" s="666"/>
      <c r="B10" s="613" t="s">
        <v>45</v>
      </c>
      <c r="C10" s="765"/>
      <c r="E10" s="765"/>
      <c r="G10" s="765"/>
    </row>
    <row r="11" spans="1:11" ht="15" thickBot="1">
      <c r="A11" s="666"/>
      <c r="B11" s="613" t="s">
        <v>46</v>
      </c>
      <c r="C11" s="765"/>
      <c r="E11" s="765"/>
      <c r="G11" s="765"/>
    </row>
    <row r="12" spans="1:11" ht="15" thickBot="1">
      <c r="A12" s="666"/>
      <c r="B12" s="613" t="s">
        <v>47</v>
      </c>
      <c r="C12" s="765"/>
      <c r="E12" s="765"/>
      <c r="G12" s="765"/>
    </row>
    <row r="13" spans="1:11" ht="15" thickBot="1">
      <c r="A13" s="666"/>
      <c r="B13" s="613" t="s">
        <v>48</v>
      </c>
      <c r="C13" s="765"/>
      <c r="E13" s="765"/>
      <c r="G13" s="765"/>
    </row>
    <row r="14" spans="1:11" ht="15" thickBot="1">
      <c r="A14" s="666"/>
      <c r="B14" s="613" t="s">
        <v>49</v>
      </c>
      <c r="C14" s="682"/>
      <c r="E14" s="765"/>
      <c r="G14" s="765"/>
    </row>
    <row r="15" spans="1:11" ht="15" thickBot="1">
      <c r="A15" s="666"/>
      <c r="B15" s="613" t="s">
        <v>50</v>
      </c>
      <c r="C15" s="765"/>
      <c r="E15" s="765"/>
      <c r="G15" s="765"/>
    </row>
    <row r="16" spans="1:11"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customSheetViews>
    <customSheetView guid="{5556DC96-D068-44A2-945F-92CF014D11AC}" fitToPage="1">
      <selection sqref="A1:XFD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6" priority="56" stopIfTrue="1" operator="notEqual">
      <formula>$K$8</formula>
    </cfRule>
  </conditionalFormatting>
  <hyperlinks>
    <hyperlink ref="B1" location="'TOTALS rev &amp; exp categories'!B53" display="'TOTALS rev &amp; exp categories'!B53" xr:uid="{00000000-0004-0000-33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5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codeName="Sheet44">
    <tabColor indexed="50"/>
    <pageSetUpPr fitToPage="1"/>
  </sheetPr>
  <dimension ref="A1:K39"/>
  <sheetViews>
    <sheetView topLeftCell="A5" workbookViewId="0">
      <selection activeCell="B6" sqref="B6:G39"/>
    </sheetView>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131.25" customHeight="1">
      <c r="A1" s="687">
        <f>'TOTALS rev &amp; exp categories'!A55</f>
        <v>41</v>
      </c>
      <c r="B1" s="769" t="str">
        <f>'TOTALS rev &amp; exp categories'!B55</f>
        <v>Footall Bowl Expenses</v>
      </c>
      <c r="C1" s="770">
        <f>'TOTALS rev &amp; exp categories'!C55</f>
        <v>0</v>
      </c>
      <c r="D1" s="861" t="str">
        <f>'TOTALS rev &amp; exp categories'!D55</f>
        <v xml:space="preserve">Input all expenditures related to participation in a post-season football bowl game, including:
• Team travel, lodging and meal expenses.
• Bonuses related to football bowl participation.
• Spirit groups.
• Uniforms.
Note: All post-season football bowl related coaching compensation/bonuses should be reported in Category 41A, Football Bowl Expenses – Coaching Compensation/Bonuses.
</v>
      </c>
      <c r="E1" s="861"/>
      <c r="F1" s="861"/>
      <c r="G1" s="861"/>
      <c r="H1" s="861"/>
      <c r="I1" s="861"/>
      <c r="J1" s="861"/>
      <c r="K1" s="861"/>
    </row>
    <row r="2" spans="1:11" ht="15" thickBot="1"/>
    <row r="3" spans="1:11" ht="29.5" thickBot="1">
      <c r="C3" s="675" t="s">
        <v>34</v>
      </c>
      <c r="E3" s="675" t="s">
        <v>35</v>
      </c>
      <c r="G3" s="675" t="s">
        <v>189</v>
      </c>
    </row>
    <row r="4" spans="1:11" ht="29.5" thickBot="1">
      <c r="B4" s="680" t="s">
        <v>212</v>
      </c>
      <c r="C4" s="763" t="str">
        <f>$B$1</f>
        <v>Footall Bowl Expenses</v>
      </c>
      <c r="E4" s="763" t="str">
        <f>$B$1</f>
        <v>Footall Bowl Expenses</v>
      </c>
      <c r="G4" s="680" t="str">
        <f>$B$1</f>
        <v>Footall Bowl Expenses</v>
      </c>
      <c r="J4" s="551" t="s">
        <v>190</v>
      </c>
      <c r="K4" s="551"/>
    </row>
    <row r="5" spans="1:11" ht="15" thickBot="1">
      <c r="B5" s="681"/>
      <c r="C5" s="681">
        <f>$A$1</f>
        <v>41</v>
      </c>
      <c r="E5" s="681">
        <f>$A$1</f>
        <v>41</v>
      </c>
      <c r="G5" s="681">
        <f>$A$1</f>
        <v>41</v>
      </c>
      <c r="J5" s="761" t="s">
        <v>192</v>
      </c>
      <c r="K5" s="766">
        <f>C39</f>
        <v>0</v>
      </c>
    </row>
    <row r="6" spans="1:11" ht="15" thickBot="1">
      <c r="B6" s="613" t="s">
        <v>38</v>
      </c>
      <c r="C6" s="765"/>
      <c r="E6" s="765"/>
      <c r="G6" s="765"/>
      <c r="J6" s="771" t="s">
        <v>193</v>
      </c>
      <c r="K6" s="766">
        <f>E39</f>
        <v>0</v>
      </c>
    </row>
    <row r="7" spans="1:11" ht="15" thickBot="1">
      <c r="A7" s="666"/>
      <c r="B7" s="613" t="s">
        <v>39</v>
      </c>
      <c r="C7" s="765"/>
      <c r="E7" s="765"/>
      <c r="G7" s="765"/>
      <c r="J7" s="773" t="s">
        <v>194</v>
      </c>
      <c r="K7" s="766">
        <f>G39</f>
        <v>0</v>
      </c>
    </row>
    <row r="8" spans="1:11" ht="15" thickBot="1">
      <c r="B8" s="613" t="s">
        <v>41</v>
      </c>
      <c r="C8" s="765"/>
      <c r="E8" s="765"/>
      <c r="G8" s="765"/>
      <c r="J8" s="551" t="s">
        <v>195</v>
      </c>
      <c r="K8" s="775">
        <f>SUM(K5:K7)</f>
        <v>0</v>
      </c>
    </row>
    <row r="9" spans="1:11" ht="15" thickBot="1">
      <c r="B9" s="613" t="s">
        <v>43</v>
      </c>
      <c r="C9" s="765"/>
      <c r="E9" s="765"/>
      <c r="G9" s="765"/>
    </row>
    <row r="10" spans="1:11" ht="15" thickBot="1">
      <c r="A10" s="666"/>
      <c r="B10" s="613" t="s">
        <v>45</v>
      </c>
      <c r="C10" s="765"/>
      <c r="E10" s="765"/>
      <c r="G10" s="765"/>
    </row>
    <row r="11" spans="1:11" ht="15" thickBot="1">
      <c r="A11" s="666"/>
      <c r="B11" s="613" t="s">
        <v>46</v>
      </c>
      <c r="C11" s="765"/>
      <c r="E11" s="765"/>
      <c r="G11" s="765"/>
    </row>
    <row r="12" spans="1:11" ht="15" thickBot="1">
      <c r="A12" s="666"/>
      <c r="B12" s="613" t="s">
        <v>47</v>
      </c>
      <c r="C12" s="765"/>
      <c r="E12" s="765"/>
      <c r="G12" s="765"/>
    </row>
    <row r="13" spans="1:11" ht="15" thickBot="1">
      <c r="A13" s="666"/>
      <c r="B13" s="613" t="s">
        <v>48</v>
      </c>
      <c r="C13" s="765"/>
      <c r="E13" s="765"/>
      <c r="G13" s="765"/>
    </row>
    <row r="14" spans="1:11" ht="15" thickBot="1">
      <c r="A14" s="666"/>
      <c r="B14" s="613" t="s">
        <v>49</v>
      </c>
      <c r="C14" s="682"/>
      <c r="E14" s="765"/>
      <c r="G14" s="765"/>
    </row>
    <row r="15" spans="1:11" ht="15" thickBot="1">
      <c r="A15" s="666"/>
      <c r="B15" s="613" t="s">
        <v>50</v>
      </c>
      <c r="C15" s="765"/>
      <c r="E15" s="765"/>
      <c r="G15" s="765"/>
    </row>
    <row r="16" spans="1:11"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customSheetViews>
    <customSheetView guid="{5556DC96-D068-44A2-945F-92CF014D11AC}" fitToPage="1">
      <selection sqref="A1:XFD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5" priority="57" stopIfTrue="1" operator="notEqual">
      <formula>$K$8</formula>
    </cfRule>
  </conditionalFormatting>
  <hyperlinks>
    <hyperlink ref="B1" location="'TOTALS rev &amp; exp categories'!B54" display="'TOTALS rev &amp; exp categories'!B54" xr:uid="{00000000-0004-0000-34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codeName="Sheet45">
    <tabColor indexed="50"/>
    <pageSetUpPr fitToPage="1"/>
  </sheetPr>
  <dimension ref="A1:K33"/>
  <sheetViews>
    <sheetView workbookViewId="0">
      <selection activeCell="E6" sqref="E6:E29"/>
    </sheetView>
  </sheetViews>
  <sheetFormatPr defaultRowHeight="13"/>
  <cols>
    <col min="1" max="1" width="3.81640625" customWidth="1"/>
    <col min="2" max="2" width="23" customWidth="1"/>
    <col min="3" max="3" width="15.453125" customWidth="1"/>
    <col min="4" max="4" width="1.81640625" customWidth="1"/>
    <col min="5" max="5" width="15.453125" customWidth="1"/>
    <col min="6" max="6" width="1.54296875" customWidth="1"/>
    <col min="7" max="7" width="15.453125" customWidth="1"/>
    <col min="8" max="8" width="9.453125" bestFit="1" customWidth="1"/>
    <col min="10" max="10" width="11.81640625" customWidth="1"/>
    <col min="11" max="11" width="15.453125" customWidth="1"/>
  </cols>
  <sheetData>
    <row r="1" spans="1:11" ht="15.75" customHeight="1">
      <c r="A1" s="401">
        <f>'TOTALS rev &amp; exp categories'!A58</f>
        <v>38</v>
      </c>
      <c r="B1" s="433" t="str">
        <f>'TOTALS rev &amp; exp categories'!B58</f>
        <v>Debt Service.</v>
      </c>
      <c r="C1" s="445">
        <f>'TOTALS rev &amp; exp categories'!C58</f>
        <v>0</v>
      </c>
      <c r="D1" s="863" t="str">
        <f>'TOTALS rev &amp; exp categories'!D58</f>
        <v>Include principal and interest payments on long-term liabilities such as notes payable and bond issues.</v>
      </c>
      <c r="E1" s="863"/>
      <c r="F1" s="863"/>
      <c r="G1" s="863"/>
      <c r="H1" s="863"/>
      <c r="I1" s="863"/>
      <c r="J1" s="863"/>
      <c r="K1" s="863"/>
    </row>
    <row r="2" spans="1:11" ht="13.5" thickBot="1"/>
    <row r="3" spans="1:11" ht="21.5" thickBot="1">
      <c r="C3" s="419" t="s">
        <v>34</v>
      </c>
      <c r="E3" s="426" t="s">
        <v>35</v>
      </c>
      <c r="G3" s="428" t="s">
        <v>189</v>
      </c>
      <c r="I3" t="s">
        <v>199</v>
      </c>
      <c r="J3" s="398" t="s">
        <v>192</v>
      </c>
      <c r="K3" s="539">
        <f>C33</f>
        <v>0</v>
      </c>
    </row>
    <row r="4" spans="1:11" ht="26.5" thickBot="1">
      <c r="A4" s="25"/>
      <c r="B4" s="112" t="s">
        <v>212</v>
      </c>
      <c r="C4" s="422" t="str">
        <f>$B$1</f>
        <v>Debt Service.</v>
      </c>
      <c r="E4" s="389" t="str">
        <f>$B$1</f>
        <v>Debt Service.</v>
      </c>
      <c r="G4" s="397" t="str">
        <f>$B$1</f>
        <v>Debt Service.</v>
      </c>
      <c r="J4" s="399" t="s">
        <v>193</v>
      </c>
      <c r="K4" s="540">
        <f>E33</f>
        <v>0</v>
      </c>
    </row>
    <row r="5" spans="1:11" ht="13.5" thickBot="1">
      <c r="A5" s="25"/>
      <c r="B5" s="84"/>
      <c r="C5" s="420">
        <f>$A$1</f>
        <v>38</v>
      </c>
      <c r="E5" s="387">
        <f>$A$1</f>
        <v>38</v>
      </c>
      <c r="G5" s="392">
        <f>$A$1</f>
        <v>38</v>
      </c>
      <c r="J5" s="385" t="s">
        <v>194</v>
      </c>
      <c r="K5" s="450">
        <f>G33</f>
        <v>0</v>
      </c>
    </row>
    <row r="6" spans="1:11" ht="13.5" thickBot="1">
      <c r="A6" s="25"/>
      <c r="B6" s="72" t="s">
        <v>39</v>
      </c>
      <c r="C6" s="462"/>
      <c r="E6" s="458"/>
      <c r="G6" s="423"/>
      <c r="J6" t="s">
        <v>195</v>
      </c>
      <c r="K6" s="451">
        <f>SUM(K3:K5)</f>
        <v>0</v>
      </c>
    </row>
    <row r="7" spans="1:11" ht="13.5" thickBot="1">
      <c r="A7" s="38"/>
      <c r="B7" s="72" t="s">
        <v>41</v>
      </c>
      <c r="C7" s="462"/>
      <c r="E7" s="462"/>
      <c r="G7" s="423"/>
    </row>
    <row r="8" spans="1:11" ht="13.5" thickBot="1">
      <c r="A8" s="25"/>
      <c r="B8" s="72" t="s">
        <v>47</v>
      </c>
      <c r="C8" s="459"/>
      <c r="E8" s="459"/>
      <c r="G8" s="423"/>
    </row>
    <row r="9" spans="1:11" ht="13.5" thickBot="1">
      <c r="A9" s="25"/>
      <c r="B9" s="72" t="s">
        <v>48</v>
      </c>
      <c r="C9" s="458"/>
      <c r="E9" s="462"/>
      <c r="G9" s="423"/>
    </row>
    <row r="10" spans="1:11" ht="13.5" thickBot="1">
      <c r="A10" s="38"/>
      <c r="B10" s="72" t="s">
        <v>49</v>
      </c>
      <c r="C10" s="462"/>
      <c r="E10" s="458"/>
      <c r="G10" s="423"/>
    </row>
    <row r="11" spans="1:11" ht="13.5" thickBot="1">
      <c r="A11" s="25"/>
      <c r="B11" s="72" t="s">
        <v>50</v>
      </c>
      <c r="C11" s="462"/>
      <c r="E11" s="462"/>
      <c r="G11" s="423"/>
    </row>
    <row r="12" spans="1:11" ht="13.5" thickBot="1">
      <c r="A12" s="25"/>
      <c r="B12" s="72" t="s">
        <v>51</v>
      </c>
      <c r="C12" s="459"/>
      <c r="E12" s="459"/>
      <c r="G12" s="423"/>
    </row>
    <row r="13" spans="1:11" ht="13.5" thickBot="1">
      <c r="A13" s="25"/>
      <c r="B13" s="72" t="s">
        <v>52</v>
      </c>
      <c r="C13" s="459"/>
      <c r="E13" s="459"/>
      <c r="G13" s="423"/>
    </row>
    <row r="14" spans="1:11" ht="13.5" thickBot="1">
      <c r="A14" s="25"/>
      <c r="B14" s="72" t="s">
        <v>53</v>
      </c>
      <c r="C14" s="459"/>
      <c r="E14" s="459"/>
      <c r="G14" s="423"/>
    </row>
    <row r="15" spans="1:11" ht="13.5" thickBot="1">
      <c r="A15" s="25"/>
      <c r="B15" s="72" t="s">
        <v>54</v>
      </c>
      <c r="C15" s="459"/>
      <c r="E15" s="459"/>
      <c r="G15" s="423"/>
    </row>
    <row r="16" spans="1:11" ht="13.5" thickBot="1">
      <c r="A16" s="25"/>
      <c r="B16" s="72" t="s">
        <v>55</v>
      </c>
      <c r="C16" s="459"/>
      <c r="E16" s="462"/>
      <c r="G16" s="423"/>
    </row>
    <row r="17" spans="1:7" ht="13.5" thickBot="1">
      <c r="A17" s="25"/>
      <c r="B17" s="72" t="s">
        <v>58</v>
      </c>
      <c r="C17" s="459"/>
      <c r="E17" s="459"/>
      <c r="G17" s="423"/>
    </row>
    <row r="18" spans="1:7" ht="13.5" thickBot="1">
      <c r="A18" s="25"/>
      <c r="B18" s="72" t="s">
        <v>59</v>
      </c>
      <c r="C18" s="462"/>
      <c r="E18" s="462"/>
      <c r="G18" s="423"/>
    </row>
    <row r="19" spans="1:7" ht="13.5" thickBot="1">
      <c r="A19" s="25"/>
      <c r="B19" s="72" t="s">
        <v>60</v>
      </c>
      <c r="C19" s="458"/>
      <c r="E19" s="462"/>
      <c r="G19" s="423"/>
    </row>
    <row r="20" spans="1:7" ht="13.5" thickBot="1">
      <c r="A20" s="25"/>
      <c r="B20" s="72" t="s">
        <v>200</v>
      </c>
      <c r="C20" s="459"/>
      <c r="E20" s="459"/>
      <c r="G20" s="423"/>
    </row>
    <row r="21" spans="1:7" ht="13.5" thickBot="1">
      <c r="A21" s="25"/>
      <c r="B21" s="72" t="s">
        <v>61</v>
      </c>
      <c r="C21" s="462"/>
      <c r="E21" s="462"/>
      <c r="G21" s="423"/>
    </row>
    <row r="22" spans="1:7" ht="13.5" thickBot="1">
      <c r="A22" s="25"/>
      <c r="B22" s="72" t="s">
        <v>201</v>
      </c>
      <c r="C22" s="458"/>
      <c r="E22" s="459"/>
      <c r="G22" s="423"/>
    </row>
    <row r="23" spans="1:7" ht="13.5" thickBot="1">
      <c r="A23" s="25"/>
      <c r="B23" s="72" t="s">
        <v>202</v>
      </c>
      <c r="C23" s="459"/>
      <c r="E23" s="459"/>
      <c r="G23" s="423"/>
    </row>
    <row r="24" spans="1:7" ht="13.5" thickBot="1">
      <c r="A24" s="25"/>
      <c r="B24" s="72" t="s">
        <v>62</v>
      </c>
      <c r="C24" s="462"/>
      <c r="E24" s="462"/>
      <c r="G24" s="423"/>
    </row>
    <row r="25" spans="1:7" ht="13.5" thickBot="1">
      <c r="A25" s="25"/>
      <c r="B25" s="72" t="s">
        <v>203</v>
      </c>
      <c r="C25" s="462"/>
      <c r="E25" s="462"/>
      <c r="G25" s="423"/>
    </row>
    <row r="26" spans="1:7" ht="13.5" thickBot="1">
      <c r="A26" s="25"/>
      <c r="B26" s="72" t="s">
        <v>66</v>
      </c>
      <c r="C26" s="459"/>
      <c r="E26" s="462"/>
      <c r="G26" s="423"/>
    </row>
    <row r="27" spans="1:7" ht="13.5" thickBot="1">
      <c r="A27" s="25"/>
      <c r="B27" s="72" t="s">
        <v>67</v>
      </c>
      <c r="C27" s="459"/>
      <c r="E27" s="462"/>
      <c r="G27" s="423"/>
    </row>
    <row r="28" spans="1:7" ht="13.5" thickBot="1">
      <c r="A28" s="25"/>
      <c r="B28" s="72" t="s">
        <v>68</v>
      </c>
      <c r="C28" s="462"/>
      <c r="E28" s="459"/>
      <c r="G28" s="423"/>
    </row>
    <row r="29" spans="1:7" ht="13.5" thickBot="1">
      <c r="A29" s="25"/>
      <c r="B29" s="72" t="s">
        <v>69</v>
      </c>
      <c r="C29" s="459"/>
      <c r="E29" s="459"/>
      <c r="G29" s="423"/>
    </row>
    <row r="30" spans="1:7" ht="13.5" thickBot="1">
      <c r="A30" s="25"/>
      <c r="B30" s="92"/>
      <c r="C30" s="424"/>
      <c r="E30" s="424"/>
      <c r="G30" s="423"/>
    </row>
    <row r="31" spans="1:7">
      <c r="A31" s="38"/>
      <c r="B31" s="109" t="s">
        <v>196</v>
      </c>
      <c r="C31" s="446">
        <f>SUM(C6:C30)</f>
        <v>0</v>
      </c>
      <c r="E31" s="448">
        <f>SUM(E6:E30)</f>
        <v>0</v>
      </c>
      <c r="G31" s="423"/>
    </row>
    <row r="32" spans="1:7" ht="26.5" thickBot="1">
      <c r="A32" s="38"/>
      <c r="B32" s="110" t="s">
        <v>209</v>
      </c>
      <c r="C32" s="447"/>
      <c r="D32" s="438"/>
      <c r="E32" s="447"/>
      <c r="G32" s="423"/>
    </row>
    <row r="33" spans="1:7" ht="13.5" thickBot="1">
      <c r="A33" s="38"/>
      <c r="B33" s="111" t="s">
        <v>210</v>
      </c>
      <c r="C33" s="539">
        <f>C31+C32</f>
        <v>0</v>
      </c>
      <c r="E33" s="540">
        <f>E31+E32</f>
        <v>0</v>
      </c>
      <c r="G33" s="449"/>
    </row>
  </sheetData>
  <sheetProtection sheet="1" objects="1" scenarios="1" formatCells="0" formatColumns="0" formatRows="0"/>
  <customSheetViews>
    <customSheetView guid="{5556DC96-D068-44A2-945F-92CF014D11AC}" fitToPage="1" state="hidden">
      <selection activeCell="E6" sqref="E6:E29"/>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4" priority="1" stopIfTrue="1" operator="notEqual">
      <formula>$K$6</formula>
    </cfRule>
  </conditionalFormatting>
  <hyperlinks>
    <hyperlink ref="B1" location="'new TOTALS rev &amp; exp categories'!A47" display="'new TOTALS rev &amp; exp categories'!A47" xr:uid="{00000000-0004-0000-3500-000000000000}"/>
  </hyperlinks>
  <printOptions gridLines="1"/>
  <pageMargins left="0.5" right="0.5" top="0.5" bottom="0.5" header="0.25" footer="0.25"/>
  <pageSetup scale="78" orientation="portrait" r:id="rId2"/>
  <headerFooter alignWithMargins="0">
    <oddFooter>&amp;L&amp;8File: &amp;Z&amp;F
Sheet: &amp;A&amp;R&amp;8&amp;P of &amp;N</oddFooter>
  </headerFooter>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sheetPr codeName="Sheet46">
    <tabColor indexed="50"/>
    <pageSetUpPr fitToPage="1"/>
  </sheetPr>
  <dimension ref="A1:K33"/>
  <sheetViews>
    <sheetView workbookViewId="0">
      <selection activeCell="C6" sqref="C6"/>
    </sheetView>
  </sheetViews>
  <sheetFormatPr defaultRowHeight="13"/>
  <cols>
    <col min="1" max="1" width="3.81640625" customWidth="1"/>
    <col min="2" max="2" width="23" customWidth="1"/>
    <col min="3" max="3" width="17.453125" customWidth="1"/>
    <col min="4" max="4" width="1.81640625" customWidth="1"/>
    <col min="5" max="5" width="15.453125" customWidth="1"/>
    <col min="6" max="6" width="1.54296875" customWidth="1"/>
    <col min="7" max="7" width="15.453125" customWidth="1"/>
    <col min="8" max="8" width="9.453125" bestFit="1" customWidth="1"/>
    <col min="10" max="10" width="11.81640625" customWidth="1"/>
    <col min="11" max="11" width="15.453125" customWidth="1"/>
  </cols>
  <sheetData>
    <row r="1" spans="1:11" ht="41.25" customHeight="1">
      <c r="A1" s="401">
        <f>'TOTALS rev &amp; exp categories'!A59</f>
        <v>39</v>
      </c>
      <c r="B1" s="433" t="str">
        <f>'TOTALS rev &amp; exp categories'!B59</f>
        <v>Capital Expenses.</v>
      </c>
      <c r="C1" s="445">
        <f>'TOTALS rev &amp; exp categories'!C59</f>
        <v>0</v>
      </c>
      <c r="D1" s="863" t="str">
        <f>'TOTALS rev &amp; exp categories'!D59</f>
        <v xml:space="preserve">Include expenditures for construction or acquisition of facilities and other balance sheet items that have a useful life of more than one year not included in Category 30.  Include major equipment acquisitions as well as arena renovations, but not routine replacement of player equipment.  </v>
      </c>
      <c r="E1" s="863"/>
      <c r="F1" s="863"/>
      <c r="G1" s="863"/>
      <c r="H1" s="863"/>
      <c r="I1" s="863"/>
      <c r="J1" s="863"/>
      <c r="K1" s="863"/>
    </row>
    <row r="2" spans="1:11" ht="13.5" thickBot="1"/>
    <row r="3" spans="1:11" ht="21.5" thickBot="1">
      <c r="C3" s="419" t="s">
        <v>34</v>
      </c>
      <c r="E3" s="426" t="s">
        <v>35</v>
      </c>
      <c r="G3" s="428" t="s">
        <v>189</v>
      </c>
      <c r="I3" t="s">
        <v>199</v>
      </c>
      <c r="J3" s="398" t="s">
        <v>192</v>
      </c>
      <c r="K3" s="539">
        <f>C33</f>
        <v>0</v>
      </c>
    </row>
    <row r="4" spans="1:11" ht="26.5" thickBot="1">
      <c r="A4" s="25"/>
      <c r="B4" s="112" t="s">
        <v>212</v>
      </c>
      <c r="C4" s="422" t="str">
        <f>$B$1</f>
        <v>Capital Expenses.</v>
      </c>
      <c r="E4" s="389" t="str">
        <f>$B$1</f>
        <v>Capital Expenses.</v>
      </c>
      <c r="G4" s="397" t="str">
        <f>$B$1</f>
        <v>Capital Expenses.</v>
      </c>
      <c r="J4" s="399" t="s">
        <v>193</v>
      </c>
      <c r="K4" s="540">
        <f>E33</f>
        <v>0</v>
      </c>
    </row>
    <row r="5" spans="1:11" ht="13.5" thickBot="1">
      <c r="A5" s="25"/>
      <c r="B5" s="84"/>
      <c r="C5" s="420">
        <f>$A$1</f>
        <v>39</v>
      </c>
      <c r="E5" s="387">
        <f>$A$1</f>
        <v>39</v>
      </c>
      <c r="G5" s="392">
        <f>$A$1</f>
        <v>39</v>
      </c>
      <c r="J5" s="385" t="s">
        <v>194</v>
      </c>
      <c r="K5" s="450">
        <f>G33</f>
        <v>0</v>
      </c>
    </row>
    <row r="6" spans="1:11" ht="13.5" thickBot="1">
      <c r="A6" s="25"/>
      <c r="B6" s="72" t="s">
        <v>39</v>
      </c>
      <c r="C6" s="462"/>
      <c r="E6" s="458"/>
      <c r="G6" s="423"/>
      <c r="J6" t="s">
        <v>195</v>
      </c>
      <c r="K6" s="451">
        <f>SUM(K3:K5)</f>
        <v>0</v>
      </c>
    </row>
    <row r="7" spans="1:11" ht="13.5" thickBot="1">
      <c r="A7" s="38"/>
      <c r="B7" s="72" t="s">
        <v>41</v>
      </c>
      <c r="C7" s="462"/>
      <c r="E7" s="462"/>
      <c r="G7" s="423"/>
    </row>
    <row r="8" spans="1:11" ht="13.5" thickBot="1">
      <c r="A8" s="25"/>
      <c r="B8" s="72" t="s">
        <v>47</v>
      </c>
      <c r="C8" s="459"/>
      <c r="E8" s="459"/>
      <c r="G8" s="423"/>
    </row>
    <row r="9" spans="1:11" ht="13.5" thickBot="1">
      <c r="A9" s="25"/>
      <c r="B9" s="72" t="s">
        <v>48</v>
      </c>
      <c r="C9" s="458"/>
      <c r="E9" s="462"/>
      <c r="G9" s="423"/>
    </row>
    <row r="10" spans="1:11" ht="13.5" thickBot="1">
      <c r="A10" s="38"/>
      <c r="B10" s="72" t="s">
        <v>49</v>
      </c>
      <c r="C10" s="462"/>
      <c r="E10" s="458"/>
      <c r="G10" s="423"/>
      <c r="I10" s="913" t="s">
        <v>228</v>
      </c>
      <c r="J10" s="913"/>
      <c r="K10" s="913"/>
    </row>
    <row r="11" spans="1:11" ht="13.5" thickBot="1">
      <c r="A11" s="25"/>
      <c r="B11" s="72" t="s">
        <v>50</v>
      </c>
      <c r="C11" s="462"/>
      <c r="E11" s="462"/>
      <c r="G11" s="423"/>
    </row>
    <row r="12" spans="1:11" ht="13.5" thickBot="1">
      <c r="A12" s="25"/>
      <c r="B12" s="72" t="s">
        <v>51</v>
      </c>
      <c r="C12" s="459"/>
      <c r="E12" s="459"/>
      <c r="G12" s="423"/>
    </row>
    <row r="13" spans="1:11" ht="13.5" thickBot="1">
      <c r="A13" s="25"/>
      <c r="B13" s="72" t="s">
        <v>52</v>
      </c>
      <c r="C13" s="459"/>
      <c r="E13" s="459"/>
      <c r="G13" s="423"/>
    </row>
    <row r="14" spans="1:11" ht="13.5" thickBot="1">
      <c r="A14" s="25"/>
      <c r="B14" s="72" t="s">
        <v>53</v>
      </c>
      <c r="C14" s="459"/>
      <c r="E14" s="459"/>
      <c r="G14" s="423"/>
    </row>
    <row r="15" spans="1:11" ht="13.5" thickBot="1">
      <c r="A15" s="25"/>
      <c r="B15" s="72" t="s">
        <v>54</v>
      </c>
      <c r="C15" s="459"/>
      <c r="E15" s="459"/>
      <c r="G15" s="423"/>
    </row>
    <row r="16" spans="1:11" ht="13.5" thickBot="1">
      <c r="A16" s="25"/>
      <c r="B16" s="72" t="s">
        <v>55</v>
      </c>
      <c r="C16" s="459"/>
      <c r="E16" s="462"/>
      <c r="G16" s="423"/>
    </row>
    <row r="17" spans="1:7" ht="13.5" thickBot="1">
      <c r="A17" s="25"/>
      <c r="B17" s="72" t="s">
        <v>58</v>
      </c>
      <c r="C17" s="459"/>
      <c r="E17" s="459"/>
      <c r="G17" s="423"/>
    </row>
    <row r="18" spans="1:7" ht="13.5" thickBot="1">
      <c r="A18" s="25"/>
      <c r="B18" s="72" t="s">
        <v>59</v>
      </c>
      <c r="C18" s="462"/>
      <c r="E18" s="462"/>
      <c r="G18" s="423"/>
    </row>
    <row r="19" spans="1:7" ht="13.5" thickBot="1">
      <c r="A19" s="25"/>
      <c r="B19" s="72" t="s">
        <v>60</v>
      </c>
      <c r="C19" s="458"/>
      <c r="E19" s="462"/>
      <c r="G19" s="423"/>
    </row>
    <row r="20" spans="1:7" ht="13.5" thickBot="1">
      <c r="A20" s="25"/>
      <c r="B20" s="72" t="s">
        <v>200</v>
      </c>
      <c r="C20" s="459"/>
      <c r="E20" s="459"/>
      <c r="G20" s="423"/>
    </row>
    <row r="21" spans="1:7" ht="13.5" thickBot="1">
      <c r="A21" s="25"/>
      <c r="B21" s="72" t="s">
        <v>61</v>
      </c>
      <c r="C21" s="462"/>
      <c r="E21" s="462"/>
      <c r="G21" s="423"/>
    </row>
    <row r="22" spans="1:7" ht="13.5" thickBot="1">
      <c r="A22" s="25"/>
      <c r="B22" s="72" t="s">
        <v>201</v>
      </c>
      <c r="C22" s="458"/>
      <c r="E22" s="459"/>
      <c r="G22" s="423"/>
    </row>
    <row r="23" spans="1:7" ht="13.5" thickBot="1">
      <c r="A23" s="25"/>
      <c r="B23" s="72" t="s">
        <v>202</v>
      </c>
      <c r="C23" s="459"/>
      <c r="E23" s="459"/>
      <c r="G23" s="423"/>
    </row>
    <row r="24" spans="1:7" ht="13.5" thickBot="1">
      <c r="A24" s="25"/>
      <c r="B24" s="72" t="s">
        <v>62</v>
      </c>
      <c r="C24" s="462"/>
      <c r="E24" s="462"/>
      <c r="G24" s="423"/>
    </row>
    <row r="25" spans="1:7" ht="13.5" thickBot="1">
      <c r="A25" s="25"/>
      <c r="B25" s="72" t="s">
        <v>203</v>
      </c>
      <c r="C25" s="462"/>
      <c r="E25" s="462"/>
      <c r="G25" s="423"/>
    </row>
    <row r="26" spans="1:7" ht="13.5" thickBot="1">
      <c r="A26" s="25"/>
      <c r="B26" s="72" t="s">
        <v>66</v>
      </c>
      <c r="C26" s="459"/>
      <c r="E26" s="462"/>
      <c r="G26" s="423"/>
    </row>
    <row r="27" spans="1:7" ht="13.5" thickBot="1">
      <c r="A27" s="25"/>
      <c r="B27" s="72" t="s">
        <v>67</v>
      </c>
      <c r="C27" s="459"/>
      <c r="E27" s="462"/>
      <c r="G27" s="423"/>
    </row>
    <row r="28" spans="1:7" ht="13.5" thickBot="1">
      <c r="A28" s="25"/>
      <c r="B28" s="72" t="s">
        <v>68</v>
      </c>
      <c r="C28" s="462"/>
      <c r="E28" s="459"/>
      <c r="G28" s="423"/>
    </row>
    <row r="29" spans="1:7" ht="13.5" thickBot="1">
      <c r="A29" s="25"/>
      <c r="B29" s="72" t="s">
        <v>69</v>
      </c>
      <c r="C29" s="459"/>
      <c r="E29" s="459"/>
      <c r="G29" s="423"/>
    </row>
    <row r="30" spans="1:7" ht="13.5" thickBot="1">
      <c r="A30" s="25"/>
      <c r="B30" s="92"/>
      <c r="C30" s="424"/>
      <c r="E30" s="424"/>
      <c r="G30" s="423"/>
    </row>
    <row r="31" spans="1:7">
      <c r="A31" s="38"/>
      <c r="B31" s="109" t="s">
        <v>196</v>
      </c>
      <c r="C31" s="446">
        <f>SUM(C6:C30)</f>
        <v>0</v>
      </c>
      <c r="E31" s="448">
        <f>SUM(E6:E30)</f>
        <v>0</v>
      </c>
      <c r="G31" s="423"/>
    </row>
    <row r="32" spans="1:7" ht="26.5" thickBot="1">
      <c r="A32" s="38"/>
      <c r="B32" s="110" t="s">
        <v>209</v>
      </c>
      <c r="C32" s="447"/>
      <c r="E32" s="447"/>
      <c r="G32" s="423"/>
    </row>
    <row r="33" spans="1:7" ht="13.5" thickBot="1">
      <c r="A33" s="38"/>
      <c r="B33" s="111" t="s">
        <v>210</v>
      </c>
      <c r="C33" s="539">
        <f>C31+C32</f>
        <v>0</v>
      </c>
      <c r="E33" s="540">
        <f>E31+E32</f>
        <v>0</v>
      </c>
      <c r="G33" s="449"/>
    </row>
  </sheetData>
  <sheetProtection sheet="1" objects="1" scenarios="1" formatCells="0" formatColumns="0" formatRows="0"/>
  <customSheetViews>
    <customSheetView guid="{5556DC96-D068-44A2-945F-92CF014D11AC}" fitToPage="1" state="hidden">
      <selection activeCell="C6" sqref="C6"/>
      <pageMargins left="0" right="0" top="0" bottom="0" header="0" footer="0"/>
      <printOptions gridLines="1"/>
      <pageSetup scale="77" orientation="portrait" r:id="rId1"/>
      <headerFooter alignWithMargins="0">
        <oddFooter>&amp;L&amp;8File: &amp;Z&amp;F
Sheet: &amp;A&amp;R&amp;8&amp;P of &amp;N</oddFooter>
      </headerFooter>
    </customSheetView>
  </customSheetViews>
  <mergeCells count="2">
    <mergeCell ref="D1:K1"/>
    <mergeCell ref="I10:K10"/>
  </mergeCells>
  <phoneticPr fontId="20" type="noConversion"/>
  <conditionalFormatting sqref="C1">
    <cfRule type="cellIs" dxfId="3" priority="1" stopIfTrue="1" operator="notEqual">
      <formula>$K$6</formula>
    </cfRule>
  </conditionalFormatting>
  <hyperlinks>
    <hyperlink ref="B1" location="'new TOTALS rev &amp; exp categories'!A48" display="'new TOTALS rev &amp; exp categories'!A48" xr:uid="{00000000-0004-0000-3600-000000000000}"/>
    <hyperlink ref="I10" location="'Misc Addt''l Info'!A18" display="Enter additional Capital Expenditures Info" xr:uid="{00000000-0004-0000-3600-000001000000}"/>
    <hyperlink ref="I10:K10" location="'Capital Expenditures (NEW)'!A1" display="Enter additional Capital Expenditures Info" xr:uid="{00000000-0004-0000-3600-000002000000}"/>
  </hyperlinks>
  <printOptions gridLines="1"/>
  <pageMargins left="0.5" right="0.5" top="0.5" bottom="0.5" header="0.25" footer="0.25"/>
  <pageSetup scale="77" orientation="portrait" r:id="rId2"/>
  <headerFooter alignWithMargins="0">
    <oddFooter>&amp;L&amp;8File: &amp;Z&amp;F
Sheet: &amp;A&amp;R&amp;8&amp;P of &amp;N</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codeName="Sheet48">
    <tabColor indexed="50"/>
    <pageSetUpPr fitToPage="1"/>
  </sheetPr>
  <dimension ref="A1:K33"/>
  <sheetViews>
    <sheetView topLeftCell="A5" workbookViewId="0">
      <selection activeCell="C6" sqref="C6"/>
    </sheetView>
  </sheetViews>
  <sheetFormatPr defaultRowHeight="13"/>
  <cols>
    <col min="1" max="1" width="3.81640625" customWidth="1"/>
    <col min="2" max="2" width="23" customWidth="1"/>
    <col min="3" max="3" width="15.453125" customWidth="1"/>
    <col min="4" max="4" width="1.81640625" customWidth="1"/>
    <col min="5" max="5" width="15.453125" customWidth="1"/>
    <col min="6" max="6" width="1.54296875" customWidth="1"/>
    <col min="7" max="7" width="15.453125" customWidth="1"/>
    <col min="8" max="8" width="9.453125" bestFit="1" customWidth="1"/>
    <col min="10" max="10" width="11.81640625" customWidth="1"/>
    <col min="11" max="11" width="15.453125" customWidth="1"/>
  </cols>
  <sheetData>
    <row r="1" spans="1:11" ht="31.5" customHeight="1">
      <c r="A1" s="401">
        <f>'TOTALS rev &amp; exp categories'!A60</f>
        <v>40</v>
      </c>
      <c r="B1" s="433" t="str">
        <f>'TOTALS rev &amp; exp categories'!B60</f>
        <v>Total Non-Operating Expenses.</v>
      </c>
      <c r="C1" s="457">
        <f>'TOTALS rev &amp; exp categories'!C60</f>
        <v>0</v>
      </c>
      <c r="D1" s="863" t="str">
        <f>'TOTALS rev &amp; exp categories'!D60</f>
        <v>Add Categories 38-39.</v>
      </c>
      <c r="E1" s="863"/>
      <c r="F1" s="863"/>
      <c r="G1" s="863"/>
      <c r="H1" s="863"/>
      <c r="I1" s="863"/>
      <c r="J1" s="863"/>
      <c r="K1" s="863"/>
    </row>
    <row r="2" spans="1:11" ht="13.5" thickBot="1"/>
    <row r="3" spans="1:11" ht="21.5" thickBot="1">
      <c r="C3" s="419" t="s">
        <v>34</v>
      </c>
      <c r="E3" s="426" t="s">
        <v>35</v>
      </c>
      <c r="G3" s="428" t="s">
        <v>189</v>
      </c>
      <c r="I3" t="s">
        <v>199</v>
      </c>
      <c r="J3" s="398" t="s">
        <v>192</v>
      </c>
      <c r="K3" s="455">
        <f>C33</f>
        <v>0</v>
      </c>
    </row>
    <row r="4" spans="1:11" ht="32" thickBot="1">
      <c r="A4" s="25"/>
      <c r="B4" s="112" t="s">
        <v>212</v>
      </c>
      <c r="C4" s="422" t="str">
        <f>$B$1</f>
        <v>Total Non-Operating Expenses.</v>
      </c>
      <c r="E4" s="389" t="str">
        <f>$B$1</f>
        <v>Total Non-Operating Expenses.</v>
      </c>
      <c r="G4" s="397" t="str">
        <f>$B$1</f>
        <v>Total Non-Operating Expenses.</v>
      </c>
      <c r="J4" s="436" t="s">
        <v>193</v>
      </c>
      <c r="K4" s="454">
        <f>E33</f>
        <v>0</v>
      </c>
    </row>
    <row r="5" spans="1:11" ht="13.5" thickBot="1">
      <c r="A5" s="25"/>
      <c r="B5" s="84"/>
      <c r="C5" s="420">
        <f>$A$1</f>
        <v>40</v>
      </c>
      <c r="E5" s="387">
        <f>$A$1</f>
        <v>40</v>
      </c>
      <c r="G5" s="392">
        <f>$A$1</f>
        <v>40</v>
      </c>
      <c r="J5" s="435" t="s">
        <v>194</v>
      </c>
      <c r="K5" s="452">
        <f>G33</f>
        <v>0</v>
      </c>
    </row>
    <row r="6" spans="1:11" ht="13.5" thickBot="1">
      <c r="A6" s="25"/>
      <c r="B6" s="72" t="s">
        <v>39</v>
      </c>
      <c r="C6" s="461">
        <f>SUM('exp mthd2 debt service by sport:exp mthd2 capital exp by sport'!C6)</f>
        <v>0</v>
      </c>
      <c r="E6" s="458"/>
      <c r="G6" s="423"/>
      <c r="J6" t="s">
        <v>195</v>
      </c>
      <c r="K6" s="456">
        <f>SUM(K3:K5)</f>
        <v>0</v>
      </c>
    </row>
    <row r="7" spans="1:11" ht="13.5" thickBot="1">
      <c r="A7" s="38"/>
      <c r="B7" s="72" t="s">
        <v>41</v>
      </c>
      <c r="C7" s="461">
        <f>SUM('exp mthd2 debt service by sport:exp mthd2 capital exp by sport'!C7)</f>
        <v>0</v>
      </c>
      <c r="E7" s="461">
        <f>SUM('exp mthd2 debt service by sport:exp mthd2 capital exp by sport'!E7)</f>
        <v>0</v>
      </c>
      <c r="G7" s="423"/>
    </row>
    <row r="8" spans="1:11" ht="13.5" thickBot="1">
      <c r="A8" s="25"/>
      <c r="B8" s="72" t="s">
        <v>47</v>
      </c>
      <c r="C8" s="460">
        <f>SUM('exp mthd2 debt service by sport:exp mthd2 capital exp by sport'!C8)</f>
        <v>0</v>
      </c>
      <c r="E8" s="460">
        <f>SUM('exp mthd2 debt service by sport:exp mthd2 capital exp by sport'!E8)</f>
        <v>0</v>
      </c>
      <c r="G8" s="423"/>
    </row>
    <row r="9" spans="1:11" ht="13.5" thickBot="1">
      <c r="A9" s="25"/>
      <c r="B9" s="72" t="s">
        <v>48</v>
      </c>
      <c r="C9" s="458"/>
      <c r="E9" s="461">
        <f>SUM('exp mthd2 debt service by sport:exp mthd2 capital exp by sport'!E9)</f>
        <v>0</v>
      </c>
      <c r="G9" s="423"/>
    </row>
    <row r="10" spans="1:11" ht="13.5" thickBot="1">
      <c r="A10" s="38"/>
      <c r="B10" s="72" t="s">
        <v>49</v>
      </c>
      <c r="C10" s="461">
        <f>SUM('exp mthd2 debt service by sport:exp mthd2 capital exp by sport'!C10)</f>
        <v>0</v>
      </c>
      <c r="E10" s="458"/>
      <c r="G10" s="423"/>
    </row>
    <row r="11" spans="1:11" ht="13.5" thickBot="1">
      <c r="A11" s="25"/>
      <c r="B11" s="72" t="s">
        <v>50</v>
      </c>
      <c r="C11" s="461">
        <f>SUM('exp mthd2 debt service by sport:exp mthd2 capital exp by sport'!C11)</f>
        <v>0</v>
      </c>
      <c r="E11" s="461">
        <f>SUM('exp mthd2 debt service by sport:exp mthd2 capital exp by sport'!E11)</f>
        <v>0</v>
      </c>
      <c r="G11" s="423"/>
    </row>
    <row r="12" spans="1:11" ht="13.5" thickBot="1">
      <c r="A12" s="25"/>
      <c r="B12" s="72" t="s">
        <v>51</v>
      </c>
      <c r="C12" s="460">
        <f>SUM('exp mthd2 debt service by sport:exp mthd2 capital exp by sport'!C12)</f>
        <v>0</v>
      </c>
      <c r="E12" s="460">
        <f>SUM('exp mthd2 debt service by sport:exp mthd2 capital exp by sport'!E12)</f>
        <v>0</v>
      </c>
      <c r="G12" s="423"/>
    </row>
    <row r="13" spans="1:11" ht="13.5" thickBot="1">
      <c r="A13" s="25"/>
      <c r="B13" s="72" t="s">
        <v>52</v>
      </c>
      <c r="C13" s="460">
        <f>SUM('exp mthd2 debt service by sport:exp mthd2 capital exp by sport'!C13)</f>
        <v>0</v>
      </c>
      <c r="E13" s="460">
        <f>SUM('exp mthd2 debt service by sport:exp mthd2 capital exp by sport'!E13)</f>
        <v>0</v>
      </c>
      <c r="G13" s="423"/>
    </row>
    <row r="14" spans="1:11" ht="13.5" thickBot="1">
      <c r="A14" s="25"/>
      <c r="B14" s="72" t="s">
        <v>53</v>
      </c>
      <c r="C14" s="460">
        <f>SUM('exp mthd2 debt service by sport:exp mthd2 capital exp by sport'!C14)</f>
        <v>0</v>
      </c>
      <c r="E14" s="460">
        <f>SUM('exp mthd2 debt service by sport:exp mthd2 capital exp by sport'!E14)</f>
        <v>0</v>
      </c>
      <c r="G14" s="423"/>
    </row>
    <row r="15" spans="1:11" ht="13.5" thickBot="1">
      <c r="A15" s="25"/>
      <c r="B15" s="72" t="s">
        <v>54</v>
      </c>
      <c r="C15" s="460">
        <f>SUM('exp mthd2 debt service by sport:exp mthd2 capital exp by sport'!C15)</f>
        <v>0</v>
      </c>
      <c r="E15" s="460">
        <f>SUM('exp mthd2 debt service by sport:exp mthd2 capital exp by sport'!E15)</f>
        <v>0</v>
      </c>
      <c r="G15" s="423"/>
    </row>
    <row r="16" spans="1:11" ht="13.5" thickBot="1">
      <c r="A16" s="25"/>
      <c r="B16" s="72" t="s">
        <v>55</v>
      </c>
      <c r="C16" s="460">
        <f>SUM('exp mthd2 debt service by sport:exp mthd2 capital exp by sport'!C16)</f>
        <v>0</v>
      </c>
      <c r="E16" s="461">
        <f>SUM('exp mthd2 debt service by sport:exp mthd2 capital exp by sport'!E16)</f>
        <v>0</v>
      </c>
      <c r="G16" s="423"/>
    </row>
    <row r="17" spans="1:7" ht="13.5" thickBot="1">
      <c r="A17" s="25"/>
      <c r="B17" s="72" t="s">
        <v>58</v>
      </c>
      <c r="C17" s="460">
        <f>SUM('exp mthd2 debt service by sport:exp mthd2 capital exp by sport'!C17)</f>
        <v>0</v>
      </c>
      <c r="E17" s="460">
        <f>SUM('exp mthd2 debt service by sport:exp mthd2 capital exp by sport'!E17)</f>
        <v>0</v>
      </c>
      <c r="G17" s="423"/>
    </row>
    <row r="18" spans="1:7" ht="13.5" thickBot="1">
      <c r="A18" s="25"/>
      <c r="B18" s="72" t="s">
        <v>59</v>
      </c>
      <c r="C18" s="461">
        <f>SUM('exp mthd2 debt service by sport:exp mthd2 capital exp by sport'!C18)</f>
        <v>0</v>
      </c>
      <c r="E18" s="461">
        <f>SUM('exp mthd2 debt service by sport:exp mthd2 capital exp by sport'!E18)</f>
        <v>0</v>
      </c>
      <c r="G18" s="423"/>
    </row>
    <row r="19" spans="1:7" ht="13.5" thickBot="1">
      <c r="A19" s="25"/>
      <c r="B19" s="72" t="s">
        <v>60</v>
      </c>
      <c r="C19" s="458"/>
      <c r="E19" s="461">
        <f>SUM('exp mthd2 debt service by sport:exp mthd2 capital exp by sport'!E19)</f>
        <v>0</v>
      </c>
      <c r="G19" s="423"/>
    </row>
    <row r="20" spans="1:7" ht="13.5" thickBot="1">
      <c r="A20" s="25"/>
      <c r="B20" s="72" t="s">
        <v>200</v>
      </c>
      <c r="C20" s="460">
        <f>SUM('exp mthd2 debt service by sport:exp mthd2 capital exp by sport'!C20)</f>
        <v>0</v>
      </c>
      <c r="E20" s="460">
        <f>SUM('exp mthd2 debt service by sport:exp mthd2 capital exp by sport'!E20)</f>
        <v>0</v>
      </c>
      <c r="G20" s="423"/>
    </row>
    <row r="21" spans="1:7" ht="13.5" thickBot="1">
      <c r="A21" s="25"/>
      <c r="B21" s="72" t="s">
        <v>61</v>
      </c>
      <c r="C21" s="461">
        <f>SUM('exp mthd2 debt service by sport:exp mthd2 capital exp by sport'!C21)</f>
        <v>0</v>
      </c>
      <c r="E21" s="461">
        <f>SUM('exp mthd2 debt service by sport:exp mthd2 capital exp by sport'!E21)</f>
        <v>0</v>
      </c>
      <c r="G21" s="423"/>
    </row>
    <row r="22" spans="1:7" ht="13.5" thickBot="1">
      <c r="A22" s="25"/>
      <c r="B22" s="72" t="s">
        <v>201</v>
      </c>
      <c r="C22" s="458"/>
      <c r="E22" s="460">
        <f>SUM('exp mthd2 debt service by sport:exp mthd2 capital exp by sport'!E22)</f>
        <v>0</v>
      </c>
      <c r="G22" s="423"/>
    </row>
    <row r="23" spans="1:7" ht="13.5" thickBot="1">
      <c r="A23" s="25"/>
      <c r="B23" s="72" t="s">
        <v>202</v>
      </c>
      <c r="C23" s="460">
        <f>SUM('exp mthd2 debt service by sport:exp mthd2 capital exp by sport'!C23)</f>
        <v>0</v>
      </c>
      <c r="E23" s="460">
        <f>SUM('exp mthd2 debt service by sport:exp mthd2 capital exp by sport'!E23)</f>
        <v>0</v>
      </c>
      <c r="G23" s="423"/>
    </row>
    <row r="24" spans="1:7" ht="13.5" thickBot="1">
      <c r="A24" s="25"/>
      <c r="B24" s="72" t="s">
        <v>62</v>
      </c>
      <c r="C24" s="461">
        <f>SUM('exp mthd2 debt service by sport:exp mthd2 capital exp by sport'!C24)</f>
        <v>0</v>
      </c>
      <c r="E24" s="461">
        <f>SUM('exp mthd2 debt service by sport:exp mthd2 capital exp by sport'!E24)</f>
        <v>0</v>
      </c>
      <c r="G24" s="423"/>
    </row>
    <row r="25" spans="1:7" ht="13.5" thickBot="1">
      <c r="A25" s="25"/>
      <c r="B25" s="72" t="s">
        <v>203</v>
      </c>
      <c r="C25" s="461">
        <f>SUM('exp mthd2 debt service by sport:exp mthd2 capital exp by sport'!C25)</f>
        <v>0</v>
      </c>
      <c r="E25" s="461">
        <f>SUM('exp mthd2 debt service by sport:exp mthd2 capital exp by sport'!E25)</f>
        <v>0</v>
      </c>
      <c r="G25" s="423"/>
    </row>
    <row r="26" spans="1:7" ht="13.5" thickBot="1">
      <c r="A26" s="25"/>
      <c r="B26" s="72" t="s">
        <v>66</v>
      </c>
      <c r="C26" s="460">
        <f>SUM('exp mthd2 debt service by sport:exp mthd2 capital exp by sport'!C26)</f>
        <v>0</v>
      </c>
      <c r="E26" s="461">
        <f>SUM('exp mthd2 debt service by sport:exp mthd2 capital exp by sport'!E26)</f>
        <v>0</v>
      </c>
      <c r="G26" s="423"/>
    </row>
    <row r="27" spans="1:7" ht="13.5" thickBot="1">
      <c r="A27" s="25"/>
      <c r="B27" s="72" t="s">
        <v>67</v>
      </c>
      <c r="C27" s="460">
        <f>SUM('exp mthd2 debt service by sport:exp mthd2 capital exp by sport'!C27)</f>
        <v>0</v>
      </c>
      <c r="E27" s="461">
        <f>SUM('exp mthd2 debt service by sport:exp mthd2 capital exp by sport'!E27)</f>
        <v>0</v>
      </c>
      <c r="G27" s="423"/>
    </row>
    <row r="28" spans="1:7" ht="13.5" thickBot="1">
      <c r="A28" s="25"/>
      <c r="B28" s="72" t="s">
        <v>68</v>
      </c>
      <c r="C28" s="461">
        <f>SUM('exp mthd2 debt service by sport:exp mthd2 capital exp by sport'!C28)</f>
        <v>0</v>
      </c>
      <c r="E28" s="460">
        <f>SUM('exp mthd2 debt service by sport:exp mthd2 capital exp by sport'!E28)</f>
        <v>0</v>
      </c>
      <c r="G28" s="423"/>
    </row>
    <row r="29" spans="1:7" ht="13.5" thickBot="1">
      <c r="A29" s="25"/>
      <c r="B29" s="72" t="s">
        <v>69</v>
      </c>
      <c r="C29" s="460">
        <f>SUM('exp mthd2 debt service by sport:exp mthd2 capital exp by sport'!C29)</f>
        <v>0</v>
      </c>
      <c r="E29" s="460">
        <f>SUM('exp mthd2 debt service by sport:exp mthd2 capital exp by sport'!E29)</f>
        <v>0</v>
      </c>
      <c r="G29" s="423"/>
    </row>
    <row r="30" spans="1:7" ht="13.5" thickBot="1">
      <c r="A30" s="25"/>
      <c r="B30" s="92"/>
      <c r="C30" s="437"/>
      <c r="E30" s="437"/>
      <c r="G30" s="423"/>
    </row>
    <row r="31" spans="1:7">
      <c r="A31" s="38"/>
      <c r="B31" s="109" t="s">
        <v>196</v>
      </c>
      <c r="C31" s="446">
        <f>SUM(C6:C30)</f>
        <v>0</v>
      </c>
      <c r="E31" s="446">
        <f>SUM(E6:E30)</f>
        <v>0</v>
      </c>
      <c r="G31" s="423"/>
    </row>
    <row r="32" spans="1:7" ht="26.5" thickBot="1">
      <c r="A32" s="38"/>
      <c r="B32" s="110" t="s">
        <v>209</v>
      </c>
      <c r="C32" s="453">
        <f>SUM('exp mthd2 debt service by sport:exp mthd2 capital exp by sport'!C32)</f>
        <v>0</v>
      </c>
      <c r="E32" s="453">
        <f>SUM('exp mthd2 debt service by sport:exp mthd2 capital exp by sport'!E32)</f>
        <v>0</v>
      </c>
      <c r="G32" s="423"/>
    </row>
    <row r="33" spans="1:7" ht="13.5" thickBot="1">
      <c r="A33" s="38"/>
      <c r="B33" s="111" t="s">
        <v>210</v>
      </c>
      <c r="C33" s="455">
        <f>C31+C32</f>
        <v>0</v>
      </c>
      <c r="E33" s="454">
        <f>E31+E32</f>
        <v>0</v>
      </c>
      <c r="G33" s="452">
        <f>SUM('exp mthd2 debt service by sport:exp mthd2 capital exp by sport'!G33)</f>
        <v>0</v>
      </c>
    </row>
  </sheetData>
  <sheetProtection sheet="1" objects="1" scenarios="1" formatCells="0" formatColumns="0" formatRows="0"/>
  <customSheetViews>
    <customSheetView guid="{5556DC96-D068-44A2-945F-92CF014D11AC}" fitToPage="1" state="hidden" topLeftCell="A5">
      <selection activeCell="C6" sqref="C6"/>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2" priority="1" stopIfTrue="1" operator="notEqual">
      <formula>$K$6</formula>
    </cfRule>
  </conditionalFormatting>
  <hyperlinks>
    <hyperlink ref="B1" location="'new TOTALS rev &amp; exp categories'!A49" display="'new TOTALS rev &amp; exp categories'!A49" xr:uid="{00000000-0004-0000-3700-000000000000}"/>
  </hyperlinks>
  <printOptions gridLines="1"/>
  <pageMargins left="0.5" right="0.5" top="0.5" bottom="0.5" header="0.25" footer="0.25"/>
  <pageSetup scale="78" orientation="portrait" r:id="rId2"/>
  <headerFooter alignWithMargins="0">
    <oddFooter>&amp;L&amp;8File: &amp;Z&amp;F
Sheet: &amp;A&amp;R&amp;8&amp;P of &amp;N</oddFooter>
  </headerFooter>
</worksheet>
</file>

<file path=xl/worksheets/sheet5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BC7073-47E8-499C-9C4D-2A990790CD9D}">
  <sheetPr>
    <tabColor indexed="50"/>
    <pageSetUpPr fitToPage="1"/>
  </sheetPr>
  <dimension ref="A1:K39"/>
  <sheetViews>
    <sheetView topLeftCell="A5" workbookViewId="0">
      <selection activeCell="B6" sqref="B6"/>
    </sheetView>
  </sheetViews>
  <sheetFormatPr defaultColWidth="8.7265625" defaultRowHeight="14.5"/>
  <cols>
    <col min="1" max="1" width="4.81640625" style="550" bestFit="1"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1" s="679" customFormat="1" ht="80.25" customHeight="1">
      <c r="A1" s="687" t="str">
        <f>'TOTALS rev &amp; exp categories'!A56</f>
        <v>41A</v>
      </c>
      <c r="B1" s="769" t="str">
        <f>'TOTALS rev &amp; exp categories'!B56</f>
        <v>Bowl Expenses - Coaching Compensation/Bonuses</v>
      </c>
      <c r="C1" s="770">
        <f>'TOTALS rev &amp; exp categories'!C56</f>
        <v>0</v>
      </c>
      <c r="D1" s="861" t="str">
        <f>'TOTALS rev &amp; exp categories'!D56</f>
        <v>Input all coaching bonuses related to participation in a post-season football bowl game.
Note: All other post-season football bowl related expenses should be reported in Category 41, Football Bowl Expenses.</v>
      </c>
      <c r="E1" s="861"/>
      <c r="F1" s="861"/>
      <c r="G1" s="861"/>
      <c r="H1" s="861"/>
      <c r="I1" s="861"/>
      <c r="J1" s="861"/>
      <c r="K1" s="861"/>
    </row>
    <row r="2" spans="1:11" ht="15" thickBot="1"/>
    <row r="3" spans="1:11" ht="29.5" thickBot="1">
      <c r="C3" s="675" t="s">
        <v>34</v>
      </c>
      <c r="E3" s="675" t="s">
        <v>35</v>
      </c>
      <c r="G3" s="675" t="s">
        <v>189</v>
      </c>
    </row>
    <row r="4" spans="1:11" ht="58.5" thickBot="1">
      <c r="B4" s="680" t="s">
        <v>212</v>
      </c>
      <c r="C4" s="763" t="str">
        <f>$B$1</f>
        <v>Bowl Expenses - Coaching Compensation/Bonuses</v>
      </c>
      <c r="E4" s="763" t="str">
        <f>$B$1</f>
        <v>Bowl Expenses - Coaching Compensation/Bonuses</v>
      </c>
      <c r="G4" s="680" t="str">
        <f>$B$1</f>
        <v>Bowl Expenses - Coaching Compensation/Bonuses</v>
      </c>
      <c r="J4" s="551" t="s">
        <v>190</v>
      </c>
      <c r="K4" s="551"/>
    </row>
    <row r="5" spans="1:11" ht="15" thickBot="1">
      <c r="B5" s="681"/>
      <c r="C5" s="681" t="str">
        <f>$A$1</f>
        <v>41A</v>
      </c>
      <c r="E5" s="681" t="str">
        <f>$A$1</f>
        <v>41A</v>
      </c>
      <c r="G5" s="681" t="str">
        <f>$A$1</f>
        <v>41A</v>
      </c>
      <c r="J5" s="761" t="s">
        <v>192</v>
      </c>
      <c r="K5" s="766">
        <f>C39</f>
        <v>0</v>
      </c>
    </row>
    <row r="6" spans="1:11" ht="15" thickBot="1">
      <c r="B6" s="613" t="s">
        <v>38</v>
      </c>
      <c r="C6" s="765"/>
      <c r="E6" s="765"/>
      <c r="G6" s="765"/>
      <c r="J6" s="771" t="s">
        <v>193</v>
      </c>
      <c r="K6" s="766">
        <f>E39</f>
        <v>0</v>
      </c>
    </row>
    <row r="7" spans="1:11" ht="15" thickBot="1">
      <c r="A7" s="666"/>
      <c r="B7" s="613" t="s">
        <v>39</v>
      </c>
      <c r="C7" s="765"/>
      <c r="E7" s="765"/>
      <c r="G7" s="765"/>
      <c r="J7" s="773" t="s">
        <v>194</v>
      </c>
      <c r="K7" s="766">
        <f>G39</f>
        <v>0</v>
      </c>
    </row>
    <row r="8" spans="1:11" ht="15" thickBot="1">
      <c r="B8" s="613" t="s">
        <v>41</v>
      </c>
      <c r="C8" s="765"/>
      <c r="E8" s="765"/>
      <c r="G8" s="765"/>
      <c r="J8" s="551" t="s">
        <v>195</v>
      </c>
      <c r="K8" s="775">
        <f>SUM(K5:K7)</f>
        <v>0</v>
      </c>
    </row>
    <row r="9" spans="1:11" ht="15" thickBot="1">
      <c r="B9" s="613" t="s">
        <v>43</v>
      </c>
      <c r="C9" s="765"/>
      <c r="E9" s="765"/>
      <c r="G9" s="765"/>
    </row>
    <row r="10" spans="1:11" ht="15" thickBot="1">
      <c r="A10" s="666"/>
      <c r="B10" s="613" t="s">
        <v>45</v>
      </c>
      <c r="C10" s="765"/>
      <c r="E10" s="765"/>
      <c r="G10" s="765"/>
    </row>
    <row r="11" spans="1:11" ht="15" thickBot="1">
      <c r="A11" s="666"/>
      <c r="B11" s="613" t="s">
        <v>46</v>
      </c>
      <c r="C11" s="765"/>
      <c r="E11" s="765"/>
      <c r="G11" s="765"/>
    </row>
    <row r="12" spans="1:11" ht="15" thickBot="1">
      <c r="A12" s="666"/>
      <c r="B12" s="613" t="s">
        <v>47</v>
      </c>
      <c r="C12" s="765"/>
      <c r="E12" s="765"/>
      <c r="G12" s="765"/>
    </row>
    <row r="13" spans="1:11" ht="15" thickBot="1">
      <c r="A13" s="666"/>
      <c r="B13" s="613" t="s">
        <v>48</v>
      </c>
      <c r="C13" s="765"/>
      <c r="E13" s="765"/>
      <c r="G13" s="765"/>
    </row>
    <row r="14" spans="1:11" ht="15" thickBot="1">
      <c r="A14" s="666"/>
      <c r="B14" s="613" t="s">
        <v>49</v>
      </c>
      <c r="C14" s="682"/>
      <c r="E14" s="765"/>
      <c r="G14" s="765"/>
    </row>
    <row r="15" spans="1:11" ht="15" thickBot="1">
      <c r="A15" s="666"/>
      <c r="B15" s="613" t="s">
        <v>50</v>
      </c>
      <c r="C15" s="765"/>
      <c r="E15" s="765"/>
      <c r="G15" s="765"/>
    </row>
    <row r="16" spans="1:11" ht="15" thickBot="1">
      <c r="B16" s="613" t="s">
        <v>51</v>
      </c>
      <c r="C16" s="765"/>
      <c r="E16" s="765"/>
      <c r="G16" s="765"/>
    </row>
    <row r="17" spans="2:7" ht="15" thickBot="1">
      <c r="B17" s="613" t="s">
        <v>52</v>
      </c>
      <c r="C17" s="765"/>
      <c r="E17" s="765"/>
      <c r="G17" s="765"/>
    </row>
    <row r="18" spans="2:7" ht="15" thickBot="1">
      <c r="B18" s="613" t="s">
        <v>53</v>
      </c>
      <c r="C18" s="765"/>
      <c r="E18" s="765"/>
      <c r="G18" s="765"/>
    </row>
    <row r="19" spans="2:7" ht="15" thickBot="1">
      <c r="B19" s="613" t="s">
        <v>54</v>
      </c>
      <c r="C19" s="765"/>
      <c r="E19" s="765"/>
      <c r="G19" s="765"/>
    </row>
    <row r="20" spans="2:7" ht="15" thickBot="1">
      <c r="B20" s="613" t="s">
        <v>55</v>
      </c>
      <c r="C20" s="765"/>
      <c r="E20" s="765"/>
      <c r="G20" s="765"/>
    </row>
    <row r="21" spans="2:7" ht="15" thickBot="1">
      <c r="B21" s="613" t="s">
        <v>56</v>
      </c>
      <c r="C21" s="765"/>
      <c r="E21" s="765"/>
      <c r="G21" s="765"/>
    </row>
    <row r="22" spans="2:7" ht="15" thickBot="1">
      <c r="B22" s="613" t="s">
        <v>57</v>
      </c>
      <c r="C22" s="765"/>
      <c r="E22" s="765"/>
      <c r="G22" s="765"/>
    </row>
    <row r="23" spans="2:7" ht="15" thickBot="1">
      <c r="B23" s="613" t="s">
        <v>58</v>
      </c>
      <c r="C23" s="765"/>
      <c r="E23" s="765"/>
      <c r="G23" s="765"/>
    </row>
    <row r="24" spans="2:7" ht="15" thickBot="1">
      <c r="B24" s="613" t="s">
        <v>59</v>
      </c>
      <c r="C24" s="765"/>
      <c r="E24" s="765"/>
      <c r="G24" s="765"/>
    </row>
    <row r="25" spans="2:7" ht="15" thickBot="1">
      <c r="B25" s="613" t="s">
        <v>60</v>
      </c>
      <c r="C25" s="765"/>
      <c r="E25" s="765"/>
      <c r="G25" s="765"/>
    </row>
    <row r="26" spans="2:7" ht="15" thickBot="1">
      <c r="B26" s="613" t="s">
        <v>61</v>
      </c>
      <c r="C26" s="765"/>
      <c r="E26" s="765"/>
      <c r="G26" s="765"/>
    </row>
    <row r="27" spans="2:7" ht="15" thickBot="1">
      <c r="B27" s="613" t="s">
        <v>62</v>
      </c>
      <c r="C27" s="765"/>
      <c r="E27" s="765"/>
      <c r="G27" s="765"/>
    </row>
    <row r="28" spans="2:7" ht="15" thickBot="1">
      <c r="B28" s="613" t="s">
        <v>63</v>
      </c>
      <c r="C28" s="765"/>
      <c r="E28" s="765"/>
      <c r="G28" s="765"/>
    </row>
    <row r="29" spans="2:7" ht="15" thickBot="1">
      <c r="B29" s="613" t="s">
        <v>64</v>
      </c>
      <c r="C29" s="765"/>
      <c r="E29" s="765"/>
      <c r="G29" s="765"/>
    </row>
    <row r="30" spans="2:7" ht="15" thickBot="1">
      <c r="B30" s="613" t="s">
        <v>65</v>
      </c>
      <c r="C30" s="765"/>
      <c r="E30" s="765"/>
      <c r="G30" s="765"/>
    </row>
    <row r="31" spans="2:7" ht="15" thickBot="1">
      <c r="B31" s="613" t="s">
        <v>66</v>
      </c>
      <c r="C31" s="765"/>
      <c r="E31" s="765"/>
      <c r="G31" s="765"/>
    </row>
    <row r="32" spans="2:7" ht="15" thickBot="1">
      <c r="B32" s="613" t="s">
        <v>67</v>
      </c>
      <c r="C32" s="765"/>
      <c r="E32" s="765"/>
      <c r="G32" s="765"/>
    </row>
    <row r="33" spans="1:7" ht="15" thickBot="1">
      <c r="B33" s="613" t="s">
        <v>68</v>
      </c>
      <c r="C33" s="765"/>
      <c r="E33" s="765"/>
      <c r="G33" s="765"/>
    </row>
    <row r="34" spans="1:7" ht="15" thickBot="1">
      <c r="B34" s="613" t="s">
        <v>69</v>
      </c>
      <c r="C34" s="765"/>
      <c r="E34" s="765"/>
      <c r="G34" s="765"/>
    </row>
    <row r="35" spans="1:7" ht="15" thickBot="1">
      <c r="B35" s="613"/>
      <c r="C35" s="765"/>
      <c r="E35" s="765"/>
      <c r="G35" s="765"/>
    </row>
    <row r="36" spans="1:7" ht="15" thickBot="1">
      <c r="A36" s="666"/>
      <c r="B36" s="618"/>
      <c r="C36" s="765"/>
      <c r="E36" s="765"/>
      <c r="G36" s="765"/>
    </row>
    <row r="37" spans="1:7" ht="15" thickBot="1">
      <c r="A37" s="666"/>
      <c r="B37" s="683" t="s">
        <v>196</v>
      </c>
      <c r="C37" s="684">
        <f>SUM(C6:C35)</f>
        <v>0</v>
      </c>
      <c r="E37" s="684">
        <f>SUM(E6:E35)</f>
        <v>0</v>
      </c>
      <c r="G37" s="684">
        <f>SUM(G6:G35)</f>
        <v>0</v>
      </c>
    </row>
    <row r="38" spans="1:7" ht="29.5" thickBot="1">
      <c r="A38" s="666"/>
      <c r="B38" s="685" t="s">
        <v>209</v>
      </c>
      <c r="C38" s="765"/>
      <c r="E38" s="765"/>
      <c r="G38" s="765"/>
    </row>
    <row r="39" spans="1:7" ht="15" thickBot="1">
      <c r="B39" s="686" t="s">
        <v>210</v>
      </c>
      <c r="C39" s="762">
        <f>C37+C38</f>
        <v>0</v>
      </c>
      <c r="E39" s="762">
        <f>E37+E38</f>
        <v>0</v>
      </c>
      <c r="G39" s="762">
        <f>G37+G38</f>
        <v>0</v>
      </c>
    </row>
  </sheetData>
  <sheetProtection formatCells="0" formatColumns="0" formatRows="0"/>
  <mergeCells count="1">
    <mergeCell ref="D1:K1"/>
  </mergeCells>
  <conditionalFormatting sqref="C1">
    <cfRule type="cellIs" dxfId="1" priority="58" stopIfTrue="1" operator="notEqual">
      <formula>$K$8</formula>
    </cfRule>
  </conditionalFormatting>
  <hyperlinks>
    <hyperlink ref="B1" location="'TOTALS rev &amp; exp categories'!B55" display="'TOTALS rev &amp; exp categories'!B55" xr:uid="{E4988A24-50C3-4C0A-8377-08E305B3525C}"/>
  </hyperlinks>
  <printOptions gridLines="1"/>
  <pageMargins left="0.5" right="0.5" top="0.5" bottom="0.5" header="0.25" footer="0.25"/>
  <pageSetup scale="78" orientation="portrait" r:id="rId1"/>
  <headerFooter alignWithMargins="0">
    <oddFooter>&amp;L&amp;8File: &amp;Z&amp;F
Sheet: &amp;A&amp;R&amp;8&amp;P of &amp;N</oddFooter>
  </headerFooter>
  <legacyDrawing r:id="rId2"/>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codeName="Sheet49">
    <tabColor indexed="48"/>
    <pageSetUpPr fitToPage="1"/>
  </sheetPr>
  <dimension ref="A1:K47"/>
  <sheetViews>
    <sheetView topLeftCell="A10" workbookViewId="0">
      <selection activeCell="B12" sqref="B12"/>
    </sheetView>
  </sheetViews>
  <sheetFormatPr defaultColWidth="8.7265625" defaultRowHeight="14.5"/>
  <cols>
    <col min="1" max="1" width="3.81640625" style="550" customWidth="1"/>
    <col min="2" max="2" width="22.81640625" style="550" customWidth="1"/>
    <col min="3" max="3" width="11.453125" style="550" bestFit="1" customWidth="1"/>
    <col min="4" max="11" width="10.81640625" style="550" customWidth="1"/>
    <col min="12" max="16384" width="8.7265625" style="550"/>
  </cols>
  <sheetData>
    <row r="1" spans="1:9" s="605" customFormat="1" ht="19.5">
      <c r="E1" s="606" t="s">
        <v>229</v>
      </c>
      <c r="I1" s="607" t="str">
        <f>'School Information'!$G$3</f>
        <v>2022-23</v>
      </c>
    </row>
    <row r="2" spans="1:9" ht="12" customHeight="1"/>
    <row r="3" spans="1:9" ht="12" customHeight="1">
      <c r="D3" s="654"/>
      <c r="E3" s="655" t="s">
        <v>230</v>
      </c>
      <c r="G3" s="654"/>
      <c r="H3" s="654"/>
    </row>
    <row r="4" spans="1:9" ht="11.15" customHeight="1"/>
    <row r="5" spans="1:9" ht="169.5" customHeight="1">
      <c r="B5" s="854" t="s">
        <v>231</v>
      </c>
      <c r="C5" s="854"/>
      <c r="D5" s="854"/>
      <c r="E5" s="854"/>
      <c r="F5" s="854"/>
      <c r="G5" s="854"/>
      <c r="H5" s="854"/>
      <c r="I5" s="854"/>
    </row>
    <row r="6" spans="1:9" ht="14.15" customHeight="1">
      <c r="B6" s="656"/>
      <c r="C6" s="656"/>
      <c r="E6" s="589"/>
    </row>
    <row r="7" spans="1:9" ht="12" customHeight="1"/>
    <row r="8" spans="1:9" ht="12" customHeight="1" thickBot="1"/>
    <row r="9" spans="1:9" ht="47.5" customHeight="1" thickBot="1">
      <c r="D9" s="865" t="s">
        <v>232</v>
      </c>
      <c r="E9" s="867"/>
      <c r="F9" s="916" t="s">
        <v>233</v>
      </c>
      <c r="G9" s="867"/>
      <c r="H9" s="916" t="s">
        <v>234</v>
      </c>
      <c r="I9" s="867"/>
    </row>
    <row r="10" spans="1:9" ht="30.75" customHeight="1">
      <c r="B10" s="657" t="s">
        <v>33</v>
      </c>
      <c r="C10" s="657" t="s">
        <v>235</v>
      </c>
      <c r="D10" s="763" t="s">
        <v>236</v>
      </c>
      <c r="E10" s="763" t="s">
        <v>237</v>
      </c>
      <c r="F10" s="763" t="s">
        <v>236</v>
      </c>
      <c r="G10" s="763" t="s">
        <v>237</v>
      </c>
      <c r="H10" s="763" t="s">
        <v>236</v>
      </c>
      <c r="I10" s="763" t="s">
        <v>237</v>
      </c>
    </row>
    <row r="11" spans="1:9" ht="12" customHeight="1" thickBot="1">
      <c r="B11" s="658"/>
      <c r="C11" s="658" t="s">
        <v>238</v>
      </c>
      <c r="D11" s="659">
        <v>1</v>
      </c>
      <c r="E11" s="660">
        <v>2</v>
      </c>
      <c r="F11" s="661">
        <v>3</v>
      </c>
      <c r="G11" s="662">
        <v>4</v>
      </c>
      <c r="H11" s="661">
        <v>5</v>
      </c>
      <c r="I11" s="663">
        <v>6</v>
      </c>
    </row>
    <row r="12" spans="1:9" ht="15.75" customHeight="1">
      <c r="B12" s="613" t="s">
        <v>38</v>
      </c>
      <c r="C12" s="664"/>
      <c r="D12" s="647"/>
      <c r="E12" s="829"/>
      <c r="F12" s="665"/>
      <c r="G12" s="829"/>
      <c r="H12" s="665"/>
      <c r="I12" s="788"/>
    </row>
    <row r="13" spans="1:9" ht="15.75" customHeight="1">
      <c r="A13" s="666"/>
      <c r="B13" s="613" t="s">
        <v>39</v>
      </c>
      <c r="C13" s="667"/>
      <c r="D13" s="668"/>
      <c r="E13" s="615"/>
      <c r="F13" s="668"/>
      <c r="G13" s="615"/>
      <c r="H13" s="668"/>
      <c r="I13" s="617"/>
    </row>
    <row r="14" spans="1:9" ht="15.75" customHeight="1">
      <c r="A14" s="666"/>
      <c r="B14" s="613" t="s">
        <v>41</v>
      </c>
      <c r="C14" s="667"/>
      <c r="D14" s="830"/>
      <c r="E14" s="615"/>
      <c r="F14" s="830"/>
      <c r="G14" s="615"/>
      <c r="H14" s="830"/>
      <c r="I14" s="617"/>
    </row>
    <row r="15" spans="1:9" ht="15.75" customHeight="1">
      <c r="A15" s="666"/>
      <c r="B15" s="613" t="s">
        <v>43</v>
      </c>
      <c r="C15" s="667"/>
      <c r="D15" s="668"/>
      <c r="E15" s="615"/>
      <c r="F15" s="668"/>
      <c r="G15" s="615"/>
      <c r="H15" s="668"/>
      <c r="I15" s="617"/>
    </row>
    <row r="16" spans="1:9" ht="15.75" customHeight="1">
      <c r="A16" s="666"/>
      <c r="B16" s="613" t="s">
        <v>45</v>
      </c>
      <c r="C16" s="667"/>
      <c r="D16" s="830"/>
      <c r="E16" s="615"/>
      <c r="F16" s="830"/>
      <c r="G16" s="615"/>
      <c r="H16" s="830"/>
      <c r="I16" s="617"/>
    </row>
    <row r="17" spans="1:9" ht="15.75" customHeight="1">
      <c r="A17" s="666"/>
      <c r="B17" s="613" t="s">
        <v>46</v>
      </c>
      <c r="C17" s="667"/>
      <c r="D17" s="668"/>
      <c r="E17" s="615"/>
      <c r="F17" s="668"/>
      <c r="G17" s="615"/>
      <c r="H17" s="668"/>
      <c r="I17" s="617"/>
    </row>
    <row r="18" spans="1:9" ht="15.75" customHeight="1">
      <c r="B18" s="613" t="s">
        <v>47</v>
      </c>
      <c r="C18" s="667"/>
      <c r="D18" s="830"/>
      <c r="E18" s="615"/>
      <c r="F18" s="830"/>
      <c r="G18" s="615"/>
      <c r="H18" s="830"/>
      <c r="I18" s="617"/>
    </row>
    <row r="19" spans="1:9" ht="15.75" customHeight="1">
      <c r="B19" s="613" t="s">
        <v>48</v>
      </c>
      <c r="C19" s="667"/>
      <c r="D19" s="668"/>
      <c r="E19" s="831"/>
      <c r="F19" s="668"/>
      <c r="G19" s="831"/>
      <c r="H19" s="668"/>
      <c r="I19" s="832"/>
    </row>
    <row r="20" spans="1:9" ht="15.75" customHeight="1">
      <c r="A20" s="666"/>
      <c r="B20" s="613" t="s">
        <v>49</v>
      </c>
      <c r="C20" s="667"/>
      <c r="D20" s="668"/>
      <c r="E20" s="615"/>
      <c r="F20" s="668"/>
      <c r="G20" s="615"/>
      <c r="H20" s="668"/>
      <c r="I20" s="617"/>
    </row>
    <row r="21" spans="1:9" ht="15.75" customHeight="1">
      <c r="B21" s="613" t="s">
        <v>50</v>
      </c>
      <c r="C21" s="667"/>
      <c r="D21" s="668"/>
      <c r="E21" s="615"/>
      <c r="F21" s="668"/>
      <c r="G21" s="615"/>
      <c r="H21" s="668"/>
      <c r="I21" s="617"/>
    </row>
    <row r="22" spans="1:9" ht="15.75" customHeight="1">
      <c r="B22" s="613" t="s">
        <v>51</v>
      </c>
      <c r="C22" s="667"/>
      <c r="D22" s="668"/>
      <c r="E22" s="615"/>
      <c r="F22" s="668"/>
      <c r="G22" s="615"/>
      <c r="H22" s="668"/>
      <c r="I22" s="617"/>
    </row>
    <row r="23" spans="1:9" ht="15.75" customHeight="1">
      <c r="B23" s="613" t="s">
        <v>52</v>
      </c>
      <c r="C23" s="667"/>
      <c r="D23" s="668"/>
      <c r="E23" s="615"/>
      <c r="F23" s="668"/>
      <c r="G23" s="615"/>
      <c r="H23" s="668"/>
      <c r="I23" s="617"/>
    </row>
    <row r="24" spans="1:9" ht="15.75" customHeight="1">
      <c r="B24" s="613" t="s">
        <v>53</v>
      </c>
      <c r="C24" s="667"/>
      <c r="D24" s="668"/>
      <c r="E24" s="615"/>
      <c r="F24" s="668"/>
      <c r="G24" s="615"/>
      <c r="H24" s="668"/>
      <c r="I24" s="617"/>
    </row>
    <row r="25" spans="1:9" ht="15.75" customHeight="1">
      <c r="B25" s="613" t="s">
        <v>54</v>
      </c>
      <c r="C25" s="667"/>
      <c r="D25" s="830"/>
      <c r="E25" s="615"/>
      <c r="F25" s="830"/>
      <c r="G25" s="615"/>
      <c r="H25" s="830"/>
      <c r="I25" s="617"/>
    </row>
    <row r="26" spans="1:9" ht="15.75" customHeight="1">
      <c r="B26" s="613" t="s">
        <v>55</v>
      </c>
      <c r="C26" s="667"/>
      <c r="D26" s="830"/>
      <c r="E26" s="615"/>
      <c r="F26" s="830"/>
      <c r="G26" s="615"/>
      <c r="H26" s="830"/>
      <c r="I26" s="617"/>
    </row>
    <row r="27" spans="1:9" ht="15.75" customHeight="1">
      <c r="B27" s="613" t="s">
        <v>56</v>
      </c>
      <c r="C27" s="667"/>
      <c r="D27" s="830"/>
      <c r="E27" s="615"/>
      <c r="F27" s="830"/>
      <c r="G27" s="615"/>
      <c r="H27" s="830"/>
      <c r="I27" s="617"/>
    </row>
    <row r="28" spans="1:9" ht="15.75" customHeight="1">
      <c r="B28" s="613" t="s">
        <v>57</v>
      </c>
      <c r="C28" s="667"/>
      <c r="D28" s="668"/>
      <c r="E28" s="615"/>
      <c r="F28" s="668"/>
      <c r="G28" s="615"/>
      <c r="H28" s="668"/>
      <c r="I28" s="617"/>
    </row>
    <row r="29" spans="1:9" ht="15.75" customHeight="1">
      <c r="B29" s="613" t="s">
        <v>58</v>
      </c>
      <c r="C29" s="667"/>
      <c r="D29" s="668"/>
      <c r="E29" s="615"/>
      <c r="F29" s="668"/>
      <c r="G29" s="615"/>
      <c r="H29" s="668"/>
      <c r="I29" s="617"/>
    </row>
    <row r="30" spans="1:9" ht="15.75" customHeight="1">
      <c r="B30" s="613" t="s">
        <v>59</v>
      </c>
      <c r="C30" s="667"/>
      <c r="D30" s="830"/>
      <c r="E30" s="615"/>
      <c r="F30" s="830"/>
      <c r="G30" s="615"/>
      <c r="H30" s="830"/>
      <c r="I30" s="617"/>
    </row>
    <row r="31" spans="1:9" ht="15.75" customHeight="1">
      <c r="B31" s="613" t="s">
        <v>60</v>
      </c>
      <c r="C31" s="667"/>
      <c r="D31" s="668"/>
      <c r="E31" s="615"/>
      <c r="F31" s="668"/>
      <c r="G31" s="615"/>
      <c r="H31" s="668"/>
      <c r="I31" s="617"/>
    </row>
    <row r="32" spans="1:9" ht="15.75" customHeight="1">
      <c r="B32" s="613" t="s">
        <v>61</v>
      </c>
      <c r="C32" s="667"/>
      <c r="D32" s="668"/>
      <c r="E32" s="615"/>
      <c r="F32" s="668"/>
      <c r="G32" s="615"/>
      <c r="H32" s="668"/>
      <c r="I32" s="617"/>
    </row>
    <row r="33" spans="1:11" ht="15.75" customHeight="1">
      <c r="B33" s="613" t="s">
        <v>62</v>
      </c>
      <c r="C33" s="667"/>
      <c r="D33" s="668"/>
      <c r="E33" s="615"/>
      <c r="F33" s="668"/>
      <c r="G33" s="615"/>
      <c r="H33" s="668"/>
      <c r="I33" s="617"/>
    </row>
    <row r="34" spans="1:11" ht="15.75" customHeight="1">
      <c r="B34" s="613" t="s">
        <v>63</v>
      </c>
      <c r="C34" s="667"/>
      <c r="D34" s="668"/>
      <c r="E34" s="615"/>
      <c r="F34" s="668"/>
      <c r="G34" s="615"/>
      <c r="H34" s="668"/>
      <c r="I34" s="617"/>
    </row>
    <row r="35" spans="1:11" ht="15.75" customHeight="1">
      <c r="B35" s="613" t="s">
        <v>64</v>
      </c>
      <c r="C35" s="667"/>
      <c r="D35" s="830"/>
      <c r="E35" s="615"/>
      <c r="F35" s="830"/>
      <c r="G35" s="615"/>
      <c r="H35" s="830"/>
      <c r="I35" s="617"/>
    </row>
    <row r="36" spans="1:11" ht="15.75" customHeight="1">
      <c r="B36" s="613" t="s">
        <v>65</v>
      </c>
      <c r="C36" s="667"/>
      <c r="D36" s="668"/>
      <c r="E36" s="615"/>
      <c r="F36" s="668"/>
      <c r="G36" s="615"/>
      <c r="H36" s="668"/>
      <c r="I36" s="617"/>
    </row>
    <row r="37" spans="1:11" ht="15.75" customHeight="1">
      <c r="B37" s="669" t="s">
        <v>66</v>
      </c>
      <c r="C37" s="667"/>
      <c r="D37" s="668"/>
      <c r="E37" s="615"/>
      <c r="F37" s="668"/>
      <c r="G37" s="615"/>
      <c r="H37" s="668"/>
      <c r="I37" s="617"/>
    </row>
    <row r="38" spans="1:11" ht="15.75" customHeight="1">
      <c r="B38" s="669" t="s">
        <v>67</v>
      </c>
      <c r="C38" s="667"/>
      <c r="D38" s="668"/>
      <c r="E38" s="831"/>
      <c r="F38" s="668"/>
      <c r="G38" s="831"/>
      <c r="H38" s="668"/>
      <c r="I38" s="832"/>
    </row>
    <row r="39" spans="1:11" ht="15.75" customHeight="1">
      <c r="B39" s="669" t="s">
        <v>68</v>
      </c>
      <c r="C39" s="667"/>
      <c r="D39" s="668"/>
      <c r="E39" s="615"/>
      <c r="F39" s="668"/>
      <c r="G39" s="615"/>
      <c r="H39" s="668"/>
      <c r="I39" s="617"/>
    </row>
    <row r="40" spans="1:11" ht="15.75" customHeight="1">
      <c r="B40" s="669" t="s">
        <v>69</v>
      </c>
      <c r="C40" s="667"/>
      <c r="D40" s="668"/>
      <c r="E40" s="615"/>
      <c r="F40" s="668"/>
      <c r="G40" s="615"/>
      <c r="H40" s="668"/>
      <c r="I40" s="617"/>
    </row>
    <row r="41" spans="1:11" ht="15.75" customHeight="1">
      <c r="B41" s="669"/>
      <c r="C41" s="667"/>
      <c r="D41" s="668"/>
      <c r="E41" s="615"/>
      <c r="F41" s="668"/>
      <c r="G41" s="615"/>
      <c r="H41" s="668"/>
      <c r="I41" s="617"/>
    </row>
    <row r="42" spans="1:11" ht="15.75" customHeight="1">
      <c r="A42" s="666"/>
      <c r="B42" s="670"/>
      <c r="C42" s="671"/>
      <c r="D42" s="668"/>
      <c r="E42" s="615"/>
      <c r="F42" s="668"/>
      <c r="G42" s="615"/>
      <c r="H42" s="668"/>
      <c r="I42" s="617"/>
    </row>
    <row r="43" spans="1:11" ht="15.75" customHeight="1" thickBot="1">
      <c r="A43" s="666"/>
      <c r="B43" s="672"/>
      <c r="C43" s="671"/>
      <c r="D43" s="823"/>
      <c r="E43" s="824"/>
      <c r="F43" s="652"/>
      <c r="G43" s="825"/>
      <c r="H43" s="825"/>
      <c r="I43" s="826"/>
    </row>
    <row r="44" spans="1:11" ht="30" customHeight="1" thickBot="1">
      <c r="A44" s="666"/>
      <c r="B44" s="675" t="s">
        <v>239</v>
      </c>
      <c r="C44" s="833"/>
      <c r="D44" s="676">
        <f t="shared" ref="D44:I44" si="0">SUM(D12:D43)</f>
        <v>0</v>
      </c>
      <c r="E44" s="676">
        <f t="shared" si="0"/>
        <v>0</v>
      </c>
      <c r="F44" s="822">
        <f t="shared" si="0"/>
        <v>0</v>
      </c>
      <c r="G44" s="676">
        <f t="shared" si="0"/>
        <v>0</v>
      </c>
      <c r="H44" s="676">
        <f t="shared" si="0"/>
        <v>0</v>
      </c>
      <c r="I44" s="676">
        <f t="shared" si="0"/>
        <v>0</v>
      </c>
      <c r="J44" s="580"/>
      <c r="K44" s="572"/>
    </row>
    <row r="45" spans="1:11" ht="30" customHeight="1" thickBot="1">
      <c r="A45" s="834"/>
      <c r="B45" s="828" t="s">
        <v>240</v>
      </c>
      <c r="C45" s="833"/>
      <c r="D45" s="827" t="str">
        <f>IF(D44+E44=0,"",D44/(D44+E44))</f>
        <v/>
      </c>
      <c r="E45" s="827" t="str">
        <f>IF(D44+E44=0,"",E44/(D44+E44))</f>
        <v/>
      </c>
      <c r="F45" s="673"/>
      <c r="G45" s="673"/>
      <c r="H45" s="673"/>
      <c r="I45" s="674" t="s">
        <v>241</v>
      </c>
    </row>
    <row r="46" spans="1:11" ht="30" customHeight="1" thickBot="1">
      <c r="A46" s="834"/>
      <c r="B46" s="757" t="s">
        <v>242</v>
      </c>
      <c r="C46" s="833"/>
      <c r="D46" s="676">
        <f>D44-((F44-(H44/3))/2)-(H44/3)</f>
        <v>0</v>
      </c>
      <c r="E46" s="676">
        <f>E44-((G44-(I44/3))/2)-(I44/3)</f>
        <v>0</v>
      </c>
      <c r="F46" s="673"/>
      <c r="G46" s="914" t="s">
        <v>243</v>
      </c>
      <c r="H46" s="915"/>
      <c r="I46" s="676">
        <f>D44+E44</f>
        <v>0</v>
      </c>
      <c r="J46" s="673" t="str">
        <f>IF(D44+E44=0,"",I46/(D44+E44))</f>
        <v/>
      </c>
    </row>
    <row r="47" spans="1:11" ht="15.75" customHeight="1">
      <c r="B47" s="550" t="s">
        <v>244</v>
      </c>
      <c r="D47" s="677"/>
      <c r="E47" s="677"/>
      <c r="F47" s="677"/>
      <c r="K47" s="557" t="s">
        <v>245</v>
      </c>
    </row>
  </sheetData>
  <sheetProtection formatCells="0"/>
  <customSheetViews>
    <customSheetView guid="{5556DC96-D068-44A2-945F-92CF014D11AC}" fitToPage="1" topLeftCell="A25">
      <selection activeCell="B13" sqref="B13"/>
      <pageMargins left="0" right="0" top="0" bottom="0" header="0" footer="0"/>
      <printOptions gridLines="1"/>
      <pageSetup scale="76" orientation="portrait" r:id="rId1"/>
      <headerFooter alignWithMargins="0">
        <oddFooter>&amp;L&amp;8File: &amp;Z&amp;F
Sheet: &amp;A&amp;R&amp;8&amp;P of &amp;N</oddFooter>
      </headerFooter>
    </customSheetView>
  </customSheetViews>
  <mergeCells count="5">
    <mergeCell ref="B5:I5"/>
    <mergeCell ref="G46:H46"/>
    <mergeCell ref="D9:E9"/>
    <mergeCell ref="F9:G9"/>
    <mergeCell ref="H9:I9"/>
  </mergeCells>
  <phoneticPr fontId="20" type="noConversion"/>
  <dataValidations count="8">
    <dataValidation type="whole" operator="greaterThan" allowBlank="1" showInputMessage="1" showErrorMessage="1" error="This is a head count._x000a__x000a_Please enter WHOLE NUMBERS ONLY!" sqref="C44:C46 F12:I42 D12:E43" xr:uid="{00000000-0002-0000-3800-000000000000}">
      <formula1>0</formula1>
    </dataValidation>
    <dataValidation type="whole" operator="lessThanOrEqual" allowBlank="1" showInputMessage="1" showErrorMessage="1" error="This number must be less than or equal to the total number of participants for this sport!_x000a__x000a_Please be sure to enter WHOLE NUMBERS ONLY." sqref="F43:G43" xr:uid="{00000000-0002-0000-3800-000001000000}">
      <formula1>D43</formula1>
    </dataValidation>
    <dataValidation type="whole" operator="lessThanOrEqual" allowBlank="1" showInputMessage="1" showErrorMessage="1" error="This number must be less than or equal to the number of participants from this sport participating on a second team!_x000a__x000a_Please be sure to enter WHOLE NUMBERS ONLY." sqref="H43" xr:uid="{00000000-0002-0000-3800-000002000000}">
      <formula1>F43</formula1>
    </dataValidation>
    <dataValidation type="whole" operator="lessThanOrEqual" allowBlank="1" showInputMessage="1" showErrorMessage="1" error="This number must be less than or equal to the number of participants in this sport participating on a second team!_x000a__x000a_Please be sure to enter WHOLE NUMBERS ONLY." sqref="I43" xr:uid="{00000000-0002-0000-3800-000003000000}">
      <formula1>G43</formula1>
    </dataValidation>
    <dataValidation type="whole" operator="lessThanOrEqual" allowBlank="1" showInputMessage="1" showErrorMessage="1" error="This number must be less than or equal to the total number of participants for this sport!_x000a__x000a_Please be sure to enter WHOLE NUMBERS ONLY." sqref="F43:G43" xr:uid="{00000000-0002-0000-3800-000004000000}">
      <formula1>D38</formula1>
    </dataValidation>
    <dataValidation type="whole" operator="lessThan" allowBlank="1" showInputMessage="1" showErrorMessage="1" error="This is a head count._x000a__x000a_The number of students receiving athletic aid must be less than or equal to the number of equivalencies._x000a__x000a_Please check and enter WHOLE NUMBERS ONLY!" sqref="D12:D35 D39:D42 F12:F35 F39:F42 H12:H35 H39:H42" xr:uid="{00000000-0002-0000-3800-000005000000}">
      <formula1>C12</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D12:D35 D39:D42 F12:F35 F39:F42 H12:H35 H39:H42 E20 E14 E41 G20 G14 G41 I20 I14 I41" xr:uid="{00000000-0002-0000-3800-000006000000}">
      <formula1>C12</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E12:E35 E41 G12:G35 G41 I12:I35 I41" xr:uid="{00000000-0002-0000-3800-000007000000}">
      <formula1>A12</formula1>
    </dataValidation>
  </dataValidations>
  <printOptions gridLines="1"/>
  <pageMargins left="0.5" right="0.5" top="0.5" bottom="0.5" header="0.25" footer="0.25"/>
  <pageSetup scale="76" orientation="portrait" r:id="rId2"/>
  <headerFooter alignWithMargins="0">
    <oddFooter>&amp;L&amp;8File: &amp;Z&amp;F
Sheet: &amp;A&amp;R&amp;8&amp;P of &amp;N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tabColor indexed="10"/>
    <pageSetUpPr fitToPage="1"/>
  </sheetPr>
  <dimension ref="A1:L39"/>
  <sheetViews>
    <sheetView topLeftCell="A6" workbookViewId="0">
      <selection activeCell="B6" sqref="B6:G39"/>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ht="168" customHeight="1">
      <c r="A1" s="687">
        <f>'TOTALS rev &amp; exp categories'!A5</f>
        <v>2</v>
      </c>
      <c r="B1" s="678" t="str">
        <f>'TOTALS rev &amp; exp categories'!B5</f>
        <v>Direct State or Other Government Support.</v>
      </c>
      <c r="C1" s="689">
        <f>'TOTALS rev &amp; exp categories'!C5</f>
        <v>0</v>
      </c>
      <c r="D1" s="861" t="str">
        <f>'TOTALS rev &amp; exp categories'!D5</f>
        <v>Input state, municipal, federal and other appropriations made in support of athletics.
This amount includes funding specifically earmarked for the athletics department by government agencies for which the institution cannot reallocate.
This amount includes state funded employee benefits. Corresponding expenses should be reported in Categories 22 and 24.
Any state or other government support appropriated to the university, for which the university determines the dollar allocation to the athletics department shall be reported in Direct Institutional Support (Category 4).</v>
      </c>
      <c r="E1" s="861"/>
      <c r="F1" s="861"/>
      <c r="G1" s="861"/>
      <c r="H1" s="861"/>
      <c r="I1" s="861"/>
      <c r="J1" s="861"/>
      <c r="K1" s="861"/>
      <c r="L1" s="624"/>
    </row>
    <row r="2" spans="1:12" ht="15" thickBot="1"/>
    <row r="3" spans="1:12" ht="29.5" thickBot="1">
      <c r="C3" s="675" t="s">
        <v>34</v>
      </c>
      <c r="E3" s="675" t="s">
        <v>35</v>
      </c>
      <c r="G3" s="675" t="s">
        <v>189</v>
      </c>
    </row>
    <row r="4" spans="1:12" ht="58">
      <c r="B4" s="680" t="s">
        <v>191</v>
      </c>
      <c r="C4" s="763" t="str">
        <f>$B$1</f>
        <v>Direct State or Other Government Support.</v>
      </c>
      <c r="E4" s="763" t="str">
        <f>$B$1</f>
        <v>Direct State or Other Government Support.</v>
      </c>
      <c r="G4" s="680" t="str">
        <f>$B$1</f>
        <v>Direct State or Other Government Support.</v>
      </c>
    </row>
    <row r="5" spans="1:12" ht="15" thickBot="1">
      <c r="B5" s="681"/>
      <c r="C5" s="681">
        <f>$A$1</f>
        <v>2</v>
      </c>
      <c r="E5" s="681">
        <f>$A$1</f>
        <v>2</v>
      </c>
      <c r="G5" s="681">
        <f>$A$1</f>
        <v>2</v>
      </c>
      <c r="J5" s="551" t="s">
        <v>190</v>
      </c>
      <c r="K5" s="551"/>
    </row>
    <row r="6" spans="1:12" ht="15" thickBot="1">
      <c r="B6" s="842" t="s">
        <v>38</v>
      </c>
      <c r="C6" s="675"/>
      <c r="D6" s="581"/>
      <c r="E6" s="675"/>
      <c r="F6" s="581"/>
      <c r="G6" s="763"/>
      <c r="J6" s="761" t="s">
        <v>192</v>
      </c>
      <c r="K6" s="762">
        <f>$C$39</f>
        <v>0</v>
      </c>
    </row>
    <row r="7" spans="1:12" ht="15" thickBot="1">
      <c r="B7" s="613" t="s">
        <v>39</v>
      </c>
      <c r="C7" s="682"/>
      <c r="E7" s="765"/>
      <c r="G7" s="765"/>
      <c r="J7" s="764" t="s">
        <v>193</v>
      </c>
      <c r="K7" s="762">
        <f>$E$39</f>
        <v>0</v>
      </c>
    </row>
    <row r="8" spans="1:12" ht="15" thickBot="1">
      <c r="B8" s="613" t="s">
        <v>41</v>
      </c>
      <c r="C8" s="682"/>
      <c r="E8" s="682"/>
      <c r="G8" s="765"/>
      <c r="J8" s="772" t="s">
        <v>194</v>
      </c>
      <c r="K8" s="762">
        <f>$G$39</f>
        <v>0</v>
      </c>
    </row>
    <row r="9" spans="1:12" ht="15" thickBot="1">
      <c r="A9" s="666"/>
      <c r="B9" s="613" t="s">
        <v>43</v>
      </c>
      <c r="C9" s="765"/>
      <c r="E9" s="682"/>
      <c r="G9" s="765"/>
      <c r="J9" s="551" t="s">
        <v>195</v>
      </c>
      <c r="K9" s="774">
        <f>SUM(K6:K8)</f>
        <v>0</v>
      </c>
    </row>
    <row r="10" spans="1:12" ht="15" thickBot="1">
      <c r="A10" s="666"/>
      <c r="B10" s="613" t="s">
        <v>45</v>
      </c>
      <c r="C10" s="682"/>
      <c r="E10" s="682"/>
      <c r="G10" s="682"/>
    </row>
    <row r="11" spans="1:12" ht="15" thickBot="1">
      <c r="A11" s="666"/>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A14" s="666"/>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62" priority="14" stopIfTrue="1" operator="notEqual">
      <formula>$K$9</formula>
    </cfRule>
  </conditionalFormatting>
  <hyperlinks>
    <hyperlink ref="B1" location="'TOTALS rev &amp; exp categories'!B5" display="'TOTALS rev &amp; exp categories'!B5" xr:uid="{00000000-0004-0000-05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codeName="Sheet50">
    <tabColor indexed="48"/>
    <pageSetUpPr fitToPage="1"/>
  </sheetPr>
  <dimension ref="B1:J44"/>
  <sheetViews>
    <sheetView topLeftCell="A10" workbookViewId="0">
      <selection activeCell="B12" sqref="B12"/>
    </sheetView>
  </sheetViews>
  <sheetFormatPr defaultColWidth="8.7265625" defaultRowHeight="14.5"/>
  <cols>
    <col min="1" max="1" width="3.81640625" style="550" customWidth="1"/>
    <col min="2" max="2" width="22.81640625" style="550" customWidth="1"/>
    <col min="3" max="10" width="10.81640625" style="550" customWidth="1"/>
    <col min="11" max="16384" width="8.7265625" style="550"/>
  </cols>
  <sheetData>
    <row r="1" spans="2:10" s="605" customFormat="1" ht="19.5">
      <c r="E1" s="606" t="s">
        <v>229</v>
      </c>
      <c r="G1" s="623"/>
      <c r="J1" s="607" t="str">
        <f>'School Information'!$G$3</f>
        <v>2022-23</v>
      </c>
    </row>
    <row r="2" spans="2:10">
      <c r="E2" s="580"/>
      <c r="G2" s="590"/>
    </row>
    <row r="3" spans="2:10">
      <c r="E3" s="655" t="s">
        <v>246</v>
      </c>
      <c r="G3" s="590"/>
    </row>
    <row r="4" spans="2:10">
      <c r="E4" s="589"/>
      <c r="G4" s="590"/>
    </row>
    <row r="5" spans="2:10" ht="157.5" customHeight="1">
      <c r="B5" s="919" t="s">
        <v>247</v>
      </c>
      <c r="C5" s="919"/>
      <c r="D5" s="919"/>
      <c r="E5" s="919"/>
      <c r="F5" s="919"/>
      <c r="G5" s="919"/>
      <c r="H5" s="919"/>
      <c r="I5" s="919"/>
      <c r="J5" s="919"/>
    </row>
    <row r="6" spans="2:10" ht="15" thickBot="1">
      <c r="G6" s="590"/>
    </row>
    <row r="7" spans="2:10" ht="15" thickBot="1">
      <c r="B7" s="551" t="s">
        <v>248</v>
      </c>
      <c r="C7" s="609">
        <f>C42+D42+G42+H42</f>
        <v>0</v>
      </c>
      <c r="D7" s="917" t="s">
        <v>249</v>
      </c>
      <c r="E7" s="918"/>
      <c r="F7" s="918"/>
      <c r="G7" s="918"/>
      <c r="H7" s="918"/>
      <c r="I7" s="918"/>
      <c r="J7" s="918"/>
    </row>
    <row r="8" spans="2:10" ht="15" thickBot="1">
      <c r="G8" s="590"/>
    </row>
    <row r="9" spans="2:10" ht="15" thickBot="1">
      <c r="B9" s="589"/>
      <c r="C9" s="865" t="s">
        <v>250</v>
      </c>
      <c r="D9" s="866"/>
      <c r="E9" s="866"/>
      <c r="F9" s="866"/>
      <c r="G9" s="866"/>
      <c r="H9" s="866"/>
      <c r="I9" s="866"/>
      <c r="J9" s="867"/>
    </row>
    <row r="10" spans="2:10" ht="15" thickBot="1">
      <c r="B10" s="589"/>
      <c r="C10" s="871" t="s">
        <v>251</v>
      </c>
      <c r="D10" s="872"/>
      <c r="E10" s="872"/>
      <c r="F10" s="873"/>
      <c r="G10" s="871" t="s">
        <v>252</v>
      </c>
      <c r="H10" s="872"/>
      <c r="I10" s="872"/>
      <c r="J10" s="873"/>
    </row>
    <row r="11" spans="2:10" ht="73" thickBot="1">
      <c r="B11" s="643" t="s">
        <v>33</v>
      </c>
      <c r="C11" s="644" t="s">
        <v>253</v>
      </c>
      <c r="D11" s="645" t="s">
        <v>254</v>
      </c>
      <c r="E11" s="645" t="s">
        <v>255</v>
      </c>
      <c r="F11" s="646" t="s">
        <v>256</v>
      </c>
      <c r="G11" s="644" t="s">
        <v>253</v>
      </c>
      <c r="H11" s="645" t="s">
        <v>254</v>
      </c>
      <c r="I11" s="645" t="s">
        <v>255</v>
      </c>
      <c r="J11" s="646" t="s">
        <v>256</v>
      </c>
    </row>
    <row r="12" spans="2:10">
      <c r="B12" s="848" t="s">
        <v>38</v>
      </c>
      <c r="C12" s="647"/>
      <c r="D12" s="648"/>
      <c r="E12" s="648"/>
      <c r="F12" s="648"/>
      <c r="G12" s="648"/>
      <c r="H12" s="648"/>
      <c r="I12" s="648"/>
      <c r="J12" s="649"/>
    </row>
    <row r="13" spans="2:10">
      <c r="B13" s="847" t="s">
        <v>39</v>
      </c>
      <c r="C13" s="614"/>
      <c r="D13" s="615"/>
      <c r="E13" s="615"/>
      <c r="F13" s="615"/>
      <c r="G13" s="615"/>
      <c r="H13" s="615"/>
      <c r="I13" s="615"/>
      <c r="J13" s="617"/>
    </row>
    <row r="14" spans="2:10">
      <c r="B14" s="582" t="s">
        <v>41</v>
      </c>
      <c r="C14" s="819"/>
      <c r="D14" s="831"/>
      <c r="E14" s="831"/>
      <c r="F14" s="831"/>
      <c r="G14" s="831"/>
      <c r="H14" s="831"/>
      <c r="I14" s="831"/>
      <c r="J14" s="832"/>
    </row>
    <row r="15" spans="2:10">
      <c r="B15" s="582" t="s">
        <v>43</v>
      </c>
      <c r="C15" s="614"/>
      <c r="D15" s="615"/>
      <c r="E15" s="615"/>
      <c r="F15" s="615"/>
      <c r="G15" s="615"/>
      <c r="H15" s="615"/>
      <c r="I15" s="615"/>
      <c r="J15" s="617"/>
    </row>
    <row r="16" spans="2:10">
      <c r="B16" s="582" t="s">
        <v>45</v>
      </c>
      <c r="C16" s="819"/>
      <c r="D16" s="831"/>
      <c r="E16" s="831"/>
      <c r="F16" s="831"/>
      <c r="G16" s="831"/>
      <c r="H16" s="831"/>
      <c r="I16" s="831"/>
      <c r="J16" s="832"/>
    </row>
    <row r="17" spans="2:10">
      <c r="B17" s="582" t="s">
        <v>46</v>
      </c>
      <c r="C17" s="614"/>
      <c r="D17" s="615"/>
      <c r="E17" s="615"/>
      <c r="F17" s="615"/>
      <c r="G17" s="615"/>
      <c r="H17" s="615"/>
      <c r="I17" s="615"/>
      <c r="J17" s="617"/>
    </row>
    <row r="18" spans="2:10">
      <c r="B18" s="582" t="s">
        <v>47</v>
      </c>
      <c r="C18" s="819"/>
      <c r="D18" s="831"/>
      <c r="E18" s="831"/>
      <c r="F18" s="831"/>
      <c r="G18" s="831"/>
      <c r="H18" s="831"/>
      <c r="I18" s="831"/>
      <c r="J18" s="832"/>
    </row>
    <row r="19" spans="2:10">
      <c r="B19" s="582" t="s">
        <v>48</v>
      </c>
      <c r="C19" s="614"/>
      <c r="D19" s="615"/>
      <c r="E19" s="615"/>
      <c r="F19" s="615"/>
      <c r="G19" s="615"/>
      <c r="H19" s="615"/>
      <c r="I19" s="615"/>
      <c r="J19" s="617"/>
    </row>
    <row r="20" spans="2:10">
      <c r="B20" s="582" t="s">
        <v>49</v>
      </c>
      <c r="C20" s="614"/>
      <c r="D20" s="615"/>
      <c r="E20" s="615"/>
      <c r="F20" s="615"/>
      <c r="G20" s="615"/>
      <c r="H20" s="615"/>
      <c r="I20" s="615"/>
      <c r="J20" s="617"/>
    </row>
    <row r="21" spans="2:10">
      <c r="B21" s="582" t="s">
        <v>50</v>
      </c>
      <c r="C21" s="614"/>
      <c r="D21" s="615"/>
      <c r="E21" s="615"/>
      <c r="F21" s="615"/>
      <c r="G21" s="615"/>
      <c r="H21" s="615"/>
      <c r="I21" s="615"/>
      <c r="J21" s="617"/>
    </row>
    <row r="22" spans="2:10">
      <c r="B22" s="582" t="s">
        <v>51</v>
      </c>
      <c r="C22" s="614"/>
      <c r="D22" s="615"/>
      <c r="E22" s="615"/>
      <c r="F22" s="615"/>
      <c r="G22" s="615"/>
      <c r="H22" s="615"/>
      <c r="I22" s="615"/>
      <c r="J22" s="617"/>
    </row>
    <row r="23" spans="2:10">
      <c r="B23" s="582" t="s">
        <v>52</v>
      </c>
      <c r="C23" s="614"/>
      <c r="D23" s="615"/>
      <c r="E23" s="615"/>
      <c r="F23" s="615"/>
      <c r="G23" s="615"/>
      <c r="H23" s="615"/>
      <c r="I23" s="615"/>
      <c r="J23" s="617"/>
    </row>
    <row r="24" spans="2:10">
      <c r="B24" s="582" t="s">
        <v>53</v>
      </c>
      <c r="C24" s="614"/>
      <c r="D24" s="615"/>
      <c r="E24" s="615"/>
      <c r="F24" s="615"/>
      <c r="G24" s="615"/>
      <c r="H24" s="615"/>
      <c r="I24" s="615"/>
      <c r="J24" s="617"/>
    </row>
    <row r="25" spans="2:10">
      <c r="B25" s="582" t="s">
        <v>54</v>
      </c>
      <c r="C25" s="819"/>
      <c r="D25" s="831"/>
      <c r="E25" s="831"/>
      <c r="F25" s="831"/>
      <c r="G25" s="831"/>
      <c r="H25" s="831"/>
      <c r="I25" s="831"/>
      <c r="J25" s="832"/>
    </row>
    <row r="26" spans="2:10">
      <c r="B26" s="582" t="s">
        <v>55</v>
      </c>
      <c r="C26" s="819"/>
      <c r="D26" s="831"/>
      <c r="E26" s="831"/>
      <c r="F26" s="831"/>
      <c r="G26" s="831"/>
      <c r="H26" s="831"/>
      <c r="I26" s="831"/>
      <c r="J26" s="832"/>
    </row>
    <row r="27" spans="2:10">
      <c r="B27" s="582" t="s">
        <v>56</v>
      </c>
      <c r="C27" s="819"/>
      <c r="D27" s="831"/>
      <c r="E27" s="831"/>
      <c r="F27" s="831"/>
      <c r="G27" s="831"/>
      <c r="H27" s="831"/>
      <c r="I27" s="831"/>
      <c r="J27" s="832"/>
    </row>
    <row r="28" spans="2:10">
      <c r="B28" s="582" t="s">
        <v>57</v>
      </c>
      <c r="C28" s="614"/>
      <c r="D28" s="615"/>
      <c r="E28" s="615"/>
      <c r="F28" s="615"/>
      <c r="G28" s="615"/>
      <c r="H28" s="615"/>
      <c r="I28" s="615"/>
      <c r="J28" s="617"/>
    </row>
    <row r="29" spans="2:10">
      <c r="B29" s="582" t="s">
        <v>58</v>
      </c>
      <c r="C29" s="614"/>
      <c r="D29" s="615"/>
      <c r="E29" s="615"/>
      <c r="F29" s="615"/>
      <c r="G29" s="615"/>
      <c r="H29" s="615"/>
      <c r="I29" s="615"/>
      <c r="J29" s="617"/>
    </row>
    <row r="30" spans="2:10">
      <c r="B30" s="582" t="s">
        <v>59</v>
      </c>
      <c r="C30" s="819"/>
      <c r="D30" s="831"/>
      <c r="E30" s="831"/>
      <c r="F30" s="831"/>
      <c r="G30" s="831"/>
      <c r="H30" s="831"/>
      <c r="I30" s="831"/>
      <c r="J30" s="832"/>
    </row>
    <row r="31" spans="2:10">
      <c r="B31" s="582" t="s">
        <v>60</v>
      </c>
      <c r="C31" s="614"/>
      <c r="D31" s="615"/>
      <c r="E31" s="615"/>
      <c r="F31" s="615"/>
      <c r="G31" s="615"/>
      <c r="H31" s="615"/>
      <c r="I31" s="615"/>
      <c r="J31" s="617"/>
    </row>
    <row r="32" spans="2:10">
      <c r="B32" s="582" t="s">
        <v>61</v>
      </c>
      <c r="C32" s="614"/>
      <c r="D32" s="615"/>
      <c r="E32" s="615"/>
      <c r="F32" s="615"/>
      <c r="G32" s="615"/>
      <c r="H32" s="615"/>
      <c r="I32" s="615"/>
      <c r="J32" s="617"/>
    </row>
    <row r="33" spans="2:10">
      <c r="B33" s="582" t="s">
        <v>62</v>
      </c>
      <c r="C33" s="614"/>
      <c r="D33" s="615"/>
      <c r="E33" s="615"/>
      <c r="F33" s="615"/>
      <c r="G33" s="615"/>
      <c r="H33" s="615"/>
      <c r="I33" s="615"/>
      <c r="J33" s="617"/>
    </row>
    <row r="34" spans="2:10">
      <c r="B34" s="582" t="s">
        <v>63</v>
      </c>
      <c r="C34" s="614"/>
      <c r="D34" s="615"/>
      <c r="E34" s="615"/>
      <c r="F34" s="615"/>
      <c r="G34" s="615"/>
      <c r="H34" s="615"/>
      <c r="I34" s="615"/>
      <c r="J34" s="617"/>
    </row>
    <row r="35" spans="2:10">
      <c r="B35" s="582" t="s">
        <v>64</v>
      </c>
      <c r="C35" s="819"/>
      <c r="D35" s="831"/>
      <c r="E35" s="831"/>
      <c r="F35" s="831"/>
      <c r="G35" s="831"/>
      <c r="H35" s="831"/>
      <c r="I35" s="831"/>
      <c r="J35" s="832"/>
    </row>
    <row r="36" spans="2:10">
      <c r="B36" s="582" t="s">
        <v>65</v>
      </c>
      <c r="C36" s="614"/>
      <c r="D36" s="615"/>
      <c r="E36" s="615"/>
      <c r="F36" s="615"/>
      <c r="G36" s="615"/>
      <c r="H36" s="615"/>
      <c r="I36" s="615"/>
      <c r="J36" s="617"/>
    </row>
    <row r="37" spans="2:10">
      <c r="B37" s="633" t="s">
        <v>66</v>
      </c>
      <c r="C37" s="614"/>
      <c r="D37" s="615"/>
      <c r="E37" s="615"/>
      <c r="F37" s="615"/>
      <c r="G37" s="615"/>
      <c r="H37" s="615"/>
      <c r="I37" s="615"/>
      <c r="J37" s="617"/>
    </row>
    <row r="38" spans="2:10">
      <c r="B38" s="633" t="s">
        <v>67</v>
      </c>
      <c r="C38" s="614"/>
      <c r="D38" s="615"/>
      <c r="E38" s="615"/>
      <c r="F38" s="615"/>
      <c r="G38" s="615"/>
      <c r="H38" s="615"/>
      <c r="I38" s="615"/>
      <c r="J38" s="617"/>
    </row>
    <row r="39" spans="2:10">
      <c r="B39" s="633" t="s">
        <v>68</v>
      </c>
      <c r="C39" s="614"/>
      <c r="D39" s="615"/>
      <c r="E39" s="615"/>
      <c r="F39" s="615"/>
      <c r="G39" s="615"/>
      <c r="H39" s="615"/>
      <c r="I39" s="615"/>
      <c r="J39" s="617"/>
    </row>
    <row r="40" spans="2:10">
      <c r="B40" s="633" t="s">
        <v>69</v>
      </c>
      <c r="C40" s="614"/>
      <c r="D40" s="615"/>
      <c r="E40" s="615"/>
      <c r="F40" s="615"/>
      <c r="G40" s="615"/>
      <c r="H40" s="615"/>
      <c r="I40" s="615"/>
      <c r="J40" s="617"/>
    </row>
    <row r="41" spans="2:10" ht="15" thickBot="1">
      <c r="B41" s="650"/>
      <c r="C41" s="651"/>
      <c r="D41" s="652"/>
      <c r="E41" s="652"/>
      <c r="F41" s="652"/>
      <c r="G41" s="652"/>
      <c r="H41" s="652"/>
      <c r="I41" s="652"/>
      <c r="J41" s="653"/>
    </row>
    <row r="42" spans="2:10" ht="15" thickBot="1">
      <c r="B42" s="758" t="s">
        <v>257</v>
      </c>
      <c r="C42" s="619">
        <f t="shared" ref="C42:J42" si="0">SUM(C12:C41)</f>
        <v>0</v>
      </c>
      <c r="D42" s="620">
        <f t="shared" si="0"/>
        <v>0</v>
      </c>
      <c r="E42" s="620">
        <f t="shared" si="0"/>
        <v>0</v>
      </c>
      <c r="F42" s="620">
        <f t="shared" si="0"/>
        <v>0</v>
      </c>
      <c r="G42" s="620">
        <f t="shared" si="0"/>
        <v>0</v>
      </c>
      <c r="H42" s="620">
        <f t="shared" si="0"/>
        <v>0</v>
      </c>
      <c r="I42" s="620">
        <f t="shared" si="0"/>
        <v>0</v>
      </c>
      <c r="J42" s="622">
        <f t="shared" si="0"/>
        <v>0</v>
      </c>
    </row>
    <row r="44" spans="2:10">
      <c r="I44" s="557"/>
      <c r="J44" s="557" t="s">
        <v>258</v>
      </c>
    </row>
  </sheetData>
  <sheetProtection formatCells="0"/>
  <customSheetViews>
    <customSheetView guid="{5556DC96-D068-44A2-945F-92CF014D11AC}" fitToPage="1">
      <selection activeCell="B22" sqref="B22"/>
      <pageMargins left="0" right="0" top="0" bottom="0" header="0" footer="0"/>
      <printOptions gridLines="1"/>
      <pageSetup scale="85" orientation="portrait" r:id="rId1"/>
      <headerFooter alignWithMargins="0">
        <oddFooter>&amp;L&amp;8File: &amp;Z&amp;F
Sheet: &amp;A&amp;R&amp;8&amp;P of &amp;N</oddFooter>
      </headerFooter>
    </customSheetView>
  </customSheetViews>
  <mergeCells count="5">
    <mergeCell ref="C9:J9"/>
    <mergeCell ref="C10:F10"/>
    <mergeCell ref="G10:J10"/>
    <mergeCell ref="D7:J7"/>
    <mergeCell ref="B5:J5"/>
  </mergeCells>
  <phoneticPr fontId="20" type="noConversion"/>
  <dataValidations count="4">
    <dataValidation type="whole" operator="greaterThan" allowBlank="1" showInputMessage="1" showErrorMessage="1" error="This is a head count._x000a__x000a_Please enter WHOLE NUMBERS ONLY!" sqref="I41:J41 C12:J40 E41:F41" xr:uid="{00000000-0002-0000-3900-000000000000}">
      <formula1>0</formula1>
    </dataValidation>
    <dataValidation type="whole" operator="greaterThan" allowBlank="1" showInputMessage="1" showErrorMessage="1" error="This is a head count._x000a__x000a_Please enter WHOLE NUMBERS ONLY!" prompt="Please enter FT or PT University Employee status as well !" sqref="G41:H41 C41:D41" xr:uid="{00000000-0002-0000-3900-000001000000}">
      <formula1>0</formula1>
    </dataValidation>
    <dataValidation type="whole" operator="lessThan" allowBlank="1" showInputMessage="1" showErrorMessage="1" error="This is a head count._x000a__x000a_The number of students receiving athletic aid must be less than or equal to the number of equivalencies._x000a__x000a_Please check and enter WHOLE NUMBERS ONLY!" sqref="C12:J40" xr:uid="{00000000-0002-0000-3900-000002000000}">
      <formula1>B13</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C12:J40" xr:uid="{00000000-0002-0000-3900-000003000000}">
      <formula1>B13</formula1>
    </dataValidation>
  </dataValidations>
  <printOptions gridLines="1"/>
  <pageMargins left="0.5" right="0.5" top="0.5" bottom="0.5" header="0.25" footer="0.25"/>
  <pageSetup scale="85" orientation="portrait" r:id="rId2"/>
  <headerFooter alignWithMargins="0">
    <oddFooter>&amp;L&amp;8File: &amp;Z&amp;F
Sheet: &amp;A&amp;R&amp;8&amp;P of &amp;N</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codeName="Sheet51">
    <tabColor indexed="48"/>
    <pageSetUpPr fitToPage="1"/>
  </sheetPr>
  <dimension ref="B1:J44"/>
  <sheetViews>
    <sheetView topLeftCell="A10" workbookViewId="0">
      <selection activeCell="B12" sqref="B12"/>
    </sheetView>
  </sheetViews>
  <sheetFormatPr defaultColWidth="8.7265625" defaultRowHeight="14.5"/>
  <cols>
    <col min="1" max="1" width="3.81640625" style="550" customWidth="1"/>
    <col min="2" max="2" width="22.81640625" style="550" customWidth="1"/>
    <col min="3" max="10" width="10.81640625" style="550" customWidth="1"/>
    <col min="11" max="16384" width="8.7265625" style="550"/>
  </cols>
  <sheetData>
    <row r="1" spans="2:10" s="605" customFormat="1" ht="19.5">
      <c r="E1" s="606" t="s">
        <v>229</v>
      </c>
      <c r="G1" s="623"/>
      <c r="J1" s="607" t="str">
        <f>'School Information'!$G$3</f>
        <v>2022-23</v>
      </c>
    </row>
    <row r="2" spans="2:10">
      <c r="E2" s="580"/>
      <c r="G2" s="590"/>
    </row>
    <row r="3" spans="2:10">
      <c r="E3" s="655" t="s">
        <v>259</v>
      </c>
      <c r="G3" s="590"/>
    </row>
    <row r="4" spans="2:10">
      <c r="B4" s="551"/>
      <c r="E4" s="580"/>
      <c r="G4" s="590"/>
    </row>
    <row r="5" spans="2:10" ht="154.5" customHeight="1">
      <c r="B5" s="919" t="s">
        <v>247</v>
      </c>
      <c r="C5" s="919"/>
      <c r="D5" s="919"/>
      <c r="E5" s="919"/>
      <c r="F5" s="919"/>
      <c r="G5" s="919"/>
      <c r="H5" s="919"/>
      <c r="I5" s="919"/>
      <c r="J5" s="919"/>
    </row>
    <row r="6" spans="2:10" ht="15" thickBot="1">
      <c r="G6" s="590"/>
    </row>
    <row r="7" spans="2:10" ht="15" thickBot="1">
      <c r="B7" s="551" t="s">
        <v>248</v>
      </c>
      <c r="C7" s="609">
        <f>C42+D42+G42+H42</f>
        <v>0</v>
      </c>
      <c r="D7" s="917" t="s">
        <v>249</v>
      </c>
      <c r="E7" s="918"/>
      <c r="F7" s="918"/>
      <c r="G7" s="918"/>
      <c r="H7" s="918"/>
      <c r="I7" s="918"/>
      <c r="J7" s="918"/>
    </row>
    <row r="8" spans="2:10" ht="15" thickBot="1">
      <c r="G8" s="590"/>
    </row>
    <row r="9" spans="2:10" ht="15" thickBot="1">
      <c r="B9" s="589"/>
      <c r="C9" s="865" t="s">
        <v>260</v>
      </c>
      <c r="D9" s="866"/>
      <c r="E9" s="866"/>
      <c r="F9" s="866"/>
      <c r="G9" s="866"/>
      <c r="H9" s="866"/>
      <c r="I9" s="866"/>
      <c r="J9" s="867"/>
    </row>
    <row r="10" spans="2:10" ht="15" thickBot="1">
      <c r="B10" s="589"/>
      <c r="C10" s="871" t="s">
        <v>251</v>
      </c>
      <c r="D10" s="872"/>
      <c r="E10" s="872"/>
      <c r="F10" s="873"/>
      <c r="G10" s="871" t="s">
        <v>252</v>
      </c>
      <c r="H10" s="872"/>
      <c r="I10" s="872"/>
      <c r="J10" s="873"/>
    </row>
    <row r="11" spans="2:10" ht="73" thickBot="1">
      <c r="B11" s="758" t="s">
        <v>33</v>
      </c>
      <c r="C11" s="610" t="s">
        <v>253</v>
      </c>
      <c r="D11" s="611" t="s">
        <v>254</v>
      </c>
      <c r="E11" s="611" t="s">
        <v>255</v>
      </c>
      <c r="F11" s="612" t="s">
        <v>256</v>
      </c>
      <c r="G11" s="610" t="s">
        <v>253</v>
      </c>
      <c r="H11" s="611" t="s">
        <v>254</v>
      </c>
      <c r="I11" s="611" t="s">
        <v>255</v>
      </c>
      <c r="J11" s="612" t="s">
        <v>256</v>
      </c>
    </row>
    <row r="12" spans="2:10">
      <c r="B12" s="845" t="s">
        <v>38</v>
      </c>
      <c r="C12" s="787"/>
      <c r="D12" s="829"/>
      <c r="E12" s="829"/>
      <c r="F12" s="835"/>
      <c r="G12" s="787"/>
      <c r="H12" s="829"/>
      <c r="I12" s="829"/>
      <c r="J12" s="788"/>
    </row>
    <row r="13" spans="2:10">
      <c r="B13" s="613" t="s">
        <v>39</v>
      </c>
      <c r="C13" s="614"/>
      <c r="D13" s="615"/>
      <c r="E13" s="615"/>
      <c r="F13" s="616"/>
      <c r="G13" s="614"/>
      <c r="H13" s="615"/>
      <c r="I13" s="615"/>
      <c r="J13" s="617"/>
    </row>
    <row r="14" spans="2:10">
      <c r="B14" s="613" t="s">
        <v>41</v>
      </c>
      <c r="C14" s="614"/>
      <c r="D14" s="615"/>
      <c r="E14" s="615"/>
      <c r="F14" s="616"/>
      <c r="G14" s="614"/>
      <c r="H14" s="615"/>
      <c r="I14" s="615"/>
      <c r="J14" s="617"/>
    </row>
    <row r="15" spans="2:10">
      <c r="B15" s="613" t="s">
        <v>43</v>
      </c>
      <c r="C15" s="614"/>
      <c r="D15" s="615"/>
      <c r="E15" s="615"/>
      <c r="F15" s="616"/>
      <c r="G15" s="614"/>
      <c r="H15" s="615"/>
      <c r="I15" s="615"/>
      <c r="J15" s="617"/>
    </row>
    <row r="16" spans="2:10">
      <c r="B16" s="613" t="s">
        <v>45</v>
      </c>
      <c r="C16" s="614"/>
      <c r="D16" s="615"/>
      <c r="E16" s="615"/>
      <c r="F16" s="616"/>
      <c r="G16" s="614"/>
      <c r="H16" s="615"/>
      <c r="I16" s="615"/>
      <c r="J16" s="617"/>
    </row>
    <row r="17" spans="2:10">
      <c r="B17" s="613" t="s">
        <v>46</v>
      </c>
      <c r="C17" s="614"/>
      <c r="D17" s="615"/>
      <c r="E17" s="615"/>
      <c r="F17" s="616"/>
      <c r="G17" s="614"/>
      <c r="H17" s="615"/>
      <c r="I17" s="615"/>
      <c r="J17" s="617"/>
    </row>
    <row r="18" spans="2:10">
      <c r="B18" s="613" t="s">
        <v>47</v>
      </c>
      <c r="C18" s="614"/>
      <c r="D18" s="615"/>
      <c r="E18" s="615"/>
      <c r="F18" s="616"/>
      <c r="G18" s="614"/>
      <c r="H18" s="615"/>
      <c r="I18" s="615"/>
      <c r="J18" s="617"/>
    </row>
    <row r="19" spans="2:10">
      <c r="B19" s="613" t="s">
        <v>48</v>
      </c>
      <c r="C19" s="819"/>
      <c r="D19" s="831"/>
      <c r="E19" s="831"/>
      <c r="F19" s="836"/>
      <c r="G19" s="819"/>
      <c r="H19" s="831"/>
      <c r="I19" s="831"/>
      <c r="J19" s="832"/>
    </row>
    <row r="20" spans="2:10">
      <c r="B20" s="613" t="s">
        <v>49</v>
      </c>
      <c r="C20" s="614"/>
      <c r="D20" s="615"/>
      <c r="E20" s="615"/>
      <c r="F20" s="616"/>
      <c r="G20" s="614"/>
      <c r="H20" s="615"/>
      <c r="I20" s="615"/>
      <c r="J20" s="617"/>
    </row>
    <row r="21" spans="2:10">
      <c r="B21" s="613" t="s">
        <v>50</v>
      </c>
      <c r="C21" s="614"/>
      <c r="D21" s="615"/>
      <c r="E21" s="615"/>
      <c r="F21" s="616"/>
      <c r="G21" s="614"/>
      <c r="H21" s="615"/>
      <c r="I21" s="615"/>
      <c r="J21" s="617"/>
    </row>
    <row r="22" spans="2:10">
      <c r="B22" s="613" t="s">
        <v>51</v>
      </c>
      <c r="C22" s="614"/>
      <c r="D22" s="615"/>
      <c r="E22" s="615"/>
      <c r="F22" s="616"/>
      <c r="G22" s="614"/>
      <c r="H22" s="615"/>
      <c r="I22" s="615"/>
      <c r="J22" s="617"/>
    </row>
    <row r="23" spans="2:10">
      <c r="B23" s="613" t="s">
        <v>52</v>
      </c>
      <c r="C23" s="614"/>
      <c r="D23" s="615"/>
      <c r="E23" s="615"/>
      <c r="F23" s="616"/>
      <c r="G23" s="614"/>
      <c r="H23" s="615"/>
      <c r="I23" s="615"/>
      <c r="J23" s="617"/>
    </row>
    <row r="24" spans="2:10">
      <c r="B24" s="613" t="s">
        <v>53</v>
      </c>
      <c r="C24" s="614"/>
      <c r="D24" s="615"/>
      <c r="E24" s="615"/>
      <c r="F24" s="616"/>
      <c r="G24" s="614"/>
      <c r="H24" s="615"/>
      <c r="I24" s="615"/>
      <c r="J24" s="617"/>
    </row>
    <row r="25" spans="2:10">
      <c r="B25" s="613" t="s">
        <v>54</v>
      </c>
      <c r="C25" s="614"/>
      <c r="D25" s="615"/>
      <c r="E25" s="615"/>
      <c r="F25" s="616"/>
      <c r="G25" s="614"/>
      <c r="H25" s="615"/>
      <c r="I25" s="615"/>
      <c r="J25" s="617"/>
    </row>
    <row r="26" spans="2:10">
      <c r="B26" s="613" t="s">
        <v>55</v>
      </c>
      <c r="C26" s="614"/>
      <c r="D26" s="615"/>
      <c r="E26" s="615"/>
      <c r="F26" s="616"/>
      <c r="G26" s="614"/>
      <c r="H26" s="615"/>
      <c r="I26" s="615"/>
      <c r="J26" s="617"/>
    </row>
    <row r="27" spans="2:10">
      <c r="B27" s="613" t="s">
        <v>56</v>
      </c>
      <c r="C27" s="614"/>
      <c r="D27" s="615"/>
      <c r="E27" s="615"/>
      <c r="F27" s="616"/>
      <c r="G27" s="614"/>
      <c r="H27" s="615"/>
      <c r="I27" s="615"/>
      <c r="J27" s="617"/>
    </row>
    <row r="28" spans="2:10">
      <c r="B28" s="613" t="s">
        <v>57</v>
      </c>
      <c r="C28" s="614"/>
      <c r="D28" s="615"/>
      <c r="E28" s="615"/>
      <c r="F28" s="616"/>
      <c r="G28" s="614"/>
      <c r="H28" s="615"/>
      <c r="I28" s="615"/>
      <c r="J28" s="617"/>
    </row>
    <row r="29" spans="2:10">
      <c r="B29" s="613" t="s">
        <v>58</v>
      </c>
      <c r="C29" s="614"/>
      <c r="D29" s="615"/>
      <c r="E29" s="615"/>
      <c r="F29" s="616"/>
      <c r="G29" s="614"/>
      <c r="H29" s="615"/>
      <c r="I29" s="615"/>
      <c r="J29" s="617"/>
    </row>
    <row r="30" spans="2:10">
      <c r="B30" s="613" t="s">
        <v>59</v>
      </c>
      <c r="C30" s="614"/>
      <c r="D30" s="615"/>
      <c r="E30" s="615"/>
      <c r="F30" s="616"/>
      <c r="G30" s="614"/>
      <c r="H30" s="615"/>
      <c r="I30" s="615"/>
      <c r="J30" s="617"/>
    </row>
    <row r="31" spans="2:10">
      <c r="B31" s="613" t="s">
        <v>60</v>
      </c>
      <c r="C31" s="614"/>
      <c r="D31" s="615"/>
      <c r="E31" s="615"/>
      <c r="F31" s="616"/>
      <c r="G31" s="614"/>
      <c r="H31" s="615"/>
      <c r="I31" s="615"/>
      <c r="J31" s="617"/>
    </row>
    <row r="32" spans="2:10">
      <c r="B32" s="613" t="s">
        <v>61</v>
      </c>
      <c r="C32" s="614"/>
      <c r="D32" s="615"/>
      <c r="E32" s="615"/>
      <c r="F32" s="616"/>
      <c r="G32" s="614"/>
      <c r="H32" s="615"/>
      <c r="I32" s="615"/>
      <c r="J32" s="617"/>
    </row>
    <row r="33" spans="2:10">
      <c r="B33" s="613" t="s">
        <v>62</v>
      </c>
      <c r="C33" s="614"/>
      <c r="D33" s="615"/>
      <c r="E33" s="615"/>
      <c r="F33" s="616"/>
      <c r="G33" s="614"/>
      <c r="H33" s="615"/>
      <c r="I33" s="615"/>
      <c r="J33" s="617"/>
    </row>
    <row r="34" spans="2:10">
      <c r="B34" s="613" t="s">
        <v>63</v>
      </c>
      <c r="C34" s="614"/>
      <c r="D34" s="615"/>
      <c r="E34" s="615"/>
      <c r="F34" s="616"/>
      <c r="G34" s="614"/>
      <c r="H34" s="615"/>
      <c r="I34" s="615"/>
      <c r="J34" s="617"/>
    </row>
    <row r="35" spans="2:10">
      <c r="B35" s="613" t="s">
        <v>64</v>
      </c>
      <c r="C35" s="614"/>
      <c r="D35" s="615"/>
      <c r="E35" s="615"/>
      <c r="F35" s="616"/>
      <c r="G35" s="614"/>
      <c r="H35" s="615"/>
      <c r="I35" s="615"/>
      <c r="J35" s="617"/>
    </row>
    <row r="36" spans="2:10">
      <c r="B36" s="613" t="s">
        <v>65</v>
      </c>
      <c r="C36" s="614"/>
      <c r="D36" s="615"/>
      <c r="E36" s="615"/>
      <c r="F36" s="616"/>
      <c r="G36" s="614"/>
      <c r="H36" s="615"/>
      <c r="I36" s="615"/>
      <c r="J36" s="617"/>
    </row>
    <row r="37" spans="2:10">
      <c r="B37" s="613" t="s">
        <v>66</v>
      </c>
      <c r="C37" s="614"/>
      <c r="D37" s="615"/>
      <c r="E37" s="615"/>
      <c r="F37" s="616"/>
      <c r="G37" s="614"/>
      <c r="H37" s="615"/>
      <c r="I37" s="615"/>
      <c r="J37" s="617"/>
    </row>
    <row r="38" spans="2:10">
      <c r="B38" s="613" t="s">
        <v>67</v>
      </c>
      <c r="C38" s="819"/>
      <c r="D38" s="831"/>
      <c r="E38" s="831"/>
      <c r="F38" s="836"/>
      <c r="G38" s="819"/>
      <c r="H38" s="831"/>
      <c r="I38" s="831"/>
      <c r="J38" s="832"/>
    </row>
    <row r="39" spans="2:10">
      <c r="B39" s="613" t="s">
        <v>68</v>
      </c>
      <c r="C39" s="614"/>
      <c r="D39" s="615"/>
      <c r="E39" s="615"/>
      <c r="F39" s="616"/>
      <c r="G39" s="614"/>
      <c r="H39" s="615"/>
      <c r="I39" s="615"/>
      <c r="J39" s="617"/>
    </row>
    <row r="40" spans="2:10">
      <c r="B40" s="613" t="s">
        <v>69</v>
      </c>
      <c r="C40" s="614"/>
      <c r="D40" s="615"/>
      <c r="E40" s="615"/>
      <c r="F40" s="616"/>
      <c r="G40" s="614"/>
      <c r="H40" s="615"/>
      <c r="I40" s="615"/>
      <c r="J40" s="617"/>
    </row>
    <row r="41" spans="2:10" ht="15" thickBot="1">
      <c r="B41" s="613"/>
      <c r="C41" s="614"/>
      <c r="D41" s="615"/>
      <c r="E41" s="615"/>
      <c r="F41" s="616"/>
      <c r="G41" s="614"/>
      <c r="H41" s="615"/>
      <c r="I41" s="615"/>
      <c r="J41" s="617"/>
    </row>
    <row r="42" spans="2:10" ht="15" thickBot="1">
      <c r="B42" s="758" t="s">
        <v>257</v>
      </c>
      <c r="C42" s="619">
        <f t="shared" ref="C42:J42" si="0">SUM(C12:C41)</f>
        <v>0</v>
      </c>
      <c r="D42" s="620">
        <f t="shared" si="0"/>
        <v>0</v>
      </c>
      <c r="E42" s="620">
        <f t="shared" si="0"/>
        <v>0</v>
      </c>
      <c r="F42" s="621">
        <f t="shared" si="0"/>
        <v>0</v>
      </c>
      <c r="G42" s="619">
        <f t="shared" si="0"/>
        <v>0</v>
      </c>
      <c r="H42" s="620">
        <f t="shared" si="0"/>
        <v>0</v>
      </c>
      <c r="I42" s="620">
        <f t="shared" si="0"/>
        <v>0</v>
      </c>
      <c r="J42" s="622">
        <f t="shared" si="0"/>
        <v>0</v>
      </c>
    </row>
    <row r="44" spans="2:10">
      <c r="I44" s="557"/>
      <c r="J44" s="557" t="s">
        <v>261</v>
      </c>
    </row>
  </sheetData>
  <sheetProtection formatCells="0"/>
  <customSheetViews>
    <customSheetView guid="{5556DC96-D068-44A2-945F-92CF014D11AC}" fitToPage="1">
      <selection activeCell="B22" sqref="B22"/>
      <pageMargins left="0" right="0" top="0" bottom="0" header="0" footer="0"/>
      <printOptions gridLines="1"/>
      <pageSetup scale="85" orientation="portrait" r:id="rId1"/>
      <headerFooter alignWithMargins="0">
        <oddFooter>&amp;L&amp;8File: &amp;Z&amp;F
Sheet: &amp;A&amp;R&amp;8&amp;P of &amp;N</oddFooter>
      </headerFooter>
    </customSheetView>
  </customSheetViews>
  <mergeCells count="5">
    <mergeCell ref="C9:J9"/>
    <mergeCell ref="C10:F10"/>
    <mergeCell ref="G10:J10"/>
    <mergeCell ref="D7:J7"/>
    <mergeCell ref="B5:J5"/>
  </mergeCells>
  <phoneticPr fontId="20" type="noConversion"/>
  <dataValidations disablePrompts="1" count="4">
    <dataValidation type="whole" operator="greaterThan" allowBlank="1" showInputMessage="1" showErrorMessage="1" error="This is a head count._x000a__x000a_Please enter WHOLE NUMBERS ONLY!" sqref="E41:F41 C12:J40 I41:J41" xr:uid="{00000000-0002-0000-3A00-000000000000}">
      <formula1>0</formula1>
    </dataValidation>
    <dataValidation type="whole" operator="greaterThan" allowBlank="1" showInputMessage="1" showErrorMessage="1" error="This is a head count._x000a__x000a_Please enter WHOLE NUMBERS ONLY!" prompt="Please enter FT or PT University Employee status as well !" sqref="C41:D41 G41:H41" xr:uid="{00000000-0002-0000-3A00-000001000000}">
      <formula1>0</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C12:J40" xr:uid="{00000000-0002-0000-3A00-000003000000}">
      <formula1>XFC12</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C20:J20 C14:J14 C39:J39" xr:uid="{00000000-0002-0000-3A00-000002000000}">
      <formula1>B15</formula1>
    </dataValidation>
  </dataValidations>
  <printOptions gridLines="1"/>
  <pageMargins left="0.5" right="0.5" top="0.5" bottom="0.5" header="0.25" footer="0.25"/>
  <pageSetup scale="85" orientation="portrait" r:id="rId2"/>
  <headerFooter alignWithMargins="0">
    <oddFooter>&amp;L&amp;8File: &amp;Z&amp;F
Sheet: &amp;A&amp;R&amp;8&amp;P of &amp;N</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codeName="Sheet52">
    <tabColor indexed="48"/>
    <pageSetUpPr fitToPage="1"/>
  </sheetPr>
  <dimension ref="B1:J44"/>
  <sheetViews>
    <sheetView topLeftCell="A10" workbookViewId="0">
      <selection activeCell="B12" sqref="B12"/>
    </sheetView>
  </sheetViews>
  <sheetFormatPr defaultColWidth="8.7265625" defaultRowHeight="14.5"/>
  <cols>
    <col min="1" max="1" width="3.81640625" style="550" customWidth="1"/>
    <col min="2" max="2" width="22.81640625" style="550" customWidth="1"/>
    <col min="3" max="10" width="10.81640625" style="550" customWidth="1"/>
    <col min="11" max="16384" width="8.7265625" style="550"/>
  </cols>
  <sheetData>
    <row r="1" spans="2:10" s="605" customFormat="1" ht="19.5">
      <c r="E1" s="606" t="s">
        <v>229</v>
      </c>
      <c r="G1" s="623"/>
      <c r="J1" s="607" t="str">
        <f>'School Information'!$G$3</f>
        <v>2022-23</v>
      </c>
    </row>
    <row r="2" spans="2:10">
      <c r="E2" s="580"/>
      <c r="G2" s="590"/>
    </row>
    <row r="3" spans="2:10">
      <c r="E3" s="655" t="s">
        <v>262</v>
      </c>
      <c r="G3" s="590"/>
    </row>
    <row r="4" spans="2:10">
      <c r="E4" s="589"/>
      <c r="G4" s="590"/>
    </row>
    <row r="5" spans="2:10" ht="158.5" customHeight="1">
      <c r="B5" s="919" t="s">
        <v>263</v>
      </c>
      <c r="C5" s="919"/>
      <c r="D5" s="919"/>
      <c r="E5" s="919"/>
      <c r="F5" s="919"/>
      <c r="G5" s="919"/>
      <c r="H5" s="919"/>
      <c r="I5" s="919"/>
      <c r="J5" s="919"/>
    </row>
    <row r="6" spans="2:10" ht="15" thickBot="1">
      <c r="G6" s="590"/>
    </row>
    <row r="7" spans="2:10" ht="15" thickBot="1">
      <c r="B7" s="551" t="s">
        <v>248</v>
      </c>
      <c r="C7" s="609">
        <f>C42+D42+G42+H42</f>
        <v>0</v>
      </c>
      <c r="D7" s="917" t="s">
        <v>249</v>
      </c>
      <c r="E7" s="918"/>
      <c r="F7" s="918"/>
      <c r="G7" s="918"/>
      <c r="H7" s="918"/>
      <c r="I7" s="918"/>
      <c r="J7" s="918"/>
    </row>
    <row r="8" spans="2:10" ht="15" thickBot="1">
      <c r="G8" s="590"/>
    </row>
    <row r="9" spans="2:10" ht="15" thickBot="1">
      <c r="B9" s="589"/>
      <c r="C9" s="865" t="s">
        <v>264</v>
      </c>
      <c r="D9" s="866"/>
      <c r="E9" s="866"/>
      <c r="F9" s="866"/>
      <c r="G9" s="866"/>
      <c r="H9" s="866"/>
      <c r="I9" s="866"/>
      <c r="J9" s="867"/>
    </row>
    <row r="10" spans="2:10" ht="15" thickBot="1">
      <c r="B10" s="589"/>
      <c r="C10" s="871" t="s">
        <v>251</v>
      </c>
      <c r="D10" s="872"/>
      <c r="E10" s="872"/>
      <c r="F10" s="873"/>
      <c r="G10" s="871" t="s">
        <v>252</v>
      </c>
      <c r="H10" s="872"/>
      <c r="I10" s="872"/>
      <c r="J10" s="873"/>
    </row>
    <row r="11" spans="2:10" ht="73" thickBot="1">
      <c r="B11" s="758" t="s">
        <v>33</v>
      </c>
      <c r="C11" s="610" t="s">
        <v>253</v>
      </c>
      <c r="D11" s="611" t="s">
        <v>254</v>
      </c>
      <c r="E11" s="611" t="s">
        <v>255</v>
      </c>
      <c r="F11" s="612" t="s">
        <v>256</v>
      </c>
      <c r="G11" s="610" t="s">
        <v>253</v>
      </c>
      <c r="H11" s="611" t="s">
        <v>254</v>
      </c>
      <c r="I11" s="611" t="s">
        <v>255</v>
      </c>
      <c r="J11" s="612" t="s">
        <v>256</v>
      </c>
    </row>
    <row r="12" spans="2:10">
      <c r="B12" s="848" t="s">
        <v>38</v>
      </c>
      <c r="C12" s="625"/>
      <c r="D12" s="626"/>
      <c r="E12" s="626"/>
      <c r="F12" s="627"/>
      <c r="G12" s="625"/>
      <c r="H12" s="626"/>
      <c r="I12" s="626"/>
      <c r="J12" s="628"/>
    </row>
    <row r="13" spans="2:10">
      <c r="B13" s="847" t="s">
        <v>39</v>
      </c>
      <c r="C13" s="629"/>
      <c r="D13" s="630"/>
      <c r="E13" s="630"/>
      <c r="F13" s="631"/>
      <c r="G13" s="629"/>
      <c r="H13" s="630"/>
      <c r="I13" s="630"/>
      <c r="J13" s="632"/>
    </row>
    <row r="14" spans="2:10">
      <c r="B14" s="582" t="s">
        <v>41</v>
      </c>
      <c r="C14" s="814"/>
      <c r="D14" s="837"/>
      <c r="E14" s="837"/>
      <c r="F14" s="838"/>
      <c r="G14" s="814"/>
      <c r="H14" s="837"/>
      <c r="I14" s="837"/>
      <c r="J14" s="815"/>
    </row>
    <row r="15" spans="2:10">
      <c r="B15" s="582" t="s">
        <v>43</v>
      </c>
      <c r="C15" s="629"/>
      <c r="D15" s="630"/>
      <c r="E15" s="630"/>
      <c r="F15" s="631"/>
      <c r="G15" s="629"/>
      <c r="H15" s="630"/>
      <c r="I15" s="630"/>
      <c r="J15" s="632"/>
    </row>
    <row r="16" spans="2:10">
      <c r="B16" s="582" t="s">
        <v>45</v>
      </c>
      <c r="C16" s="814"/>
      <c r="D16" s="837"/>
      <c r="E16" s="837"/>
      <c r="F16" s="838"/>
      <c r="G16" s="814"/>
      <c r="H16" s="837"/>
      <c r="I16" s="837"/>
      <c r="J16" s="815"/>
    </row>
    <row r="17" spans="2:10">
      <c r="B17" s="582" t="s">
        <v>46</v>
      </c>
      <c r="C17" s="629"/>
      <c r="D17" s="630"/>
      <c r="E17" s="630"/>
      <c r="F17" s="631"/>
      <c r="G17" s="629"/>
      <c r="H17" s="630"/>
      <c r="I17" s="630"/>
      <c r="J17" s="632"/>
    </row>
    <row r="18" spans="2:10">
      <c r="B18" s="582" t="s">
        <v>47</v>
      </c>
      <c r="C18" s="814"/>
      <c r="D18" s="837"/>
      <c r="E18" s="837"/>
      <c r="F18" s="838"/>
      <c r="G18" s="814"/>
      <c r="H18" s="837"/>
      <c r="I18" s="837"/>
      <c r="J18" s="815"/>
    </row>
    <row r="19" spans="2:10">
      <c r="B19" s="582" t="s">
        <v>48</v>
      </c>
      <c r="C19" s="629"/>
      <c r="D19" s="630"/>
      <c r="E19" s="630"/>
      <c r="F19" s="631"/>
      <c r="G19" s="629"/>
      <c r="H19" s="630"/>
      <c r="I19" s="630"/>
      <c r="J19" s="632"/>
    </row>
    <row r="20" spans="2:10">
      <c r="B20" s="582" t="s">
        <v>49</v>
      </c>
      <c r="C20" s="629"/>
      <c r="D20" s="630"/>
      <c r="E20" s="630"/>
      <c r="F20" s="631"/>
      <c r="G20" s="629"/>
      <c r="H20" s="630"/>
      <c r="I20" s="630"/>
      <c r="J20" s="632"/>
    </row>
    <row r="21" spans="2:10">
      <c r="B21" s="582" t="s">
        <v>50</v>
      </c>
      <c r="C21" s="629"/>
      <c r="D21" s="630"/>
      <c r="E21" s="630"/>
      <c r="F21" s="631"/>
      <c r="G21" s="629"/>
      <c r="H21" s="630"/>
      <c r="I21" s="630"/>
      <c r="J21" s="632"/>
    </row>
    <row r="22" spans="2:10">
      <c r="B22" s="582" t="s">
        <v>51</v>
      </c>
      <c r="C22" s="629"/>
      <c r="D22" s="630"/>
      <c r="E22" s="630"/>
      <c r="F22" s="631"/>
      <c r="G22" s="629"/>
      <c r="H22" s="630"/>
      <c r="I22" s="630"/>
      <c r="J22" s="632"/>
    </row>
    <row r="23" spans="2:10">
      <c r="B23" s="582" t="s">
        <v>52</v>
      </c>
      <c r="C23" s="629"/>
      <c r="D23" s="630"/>
      <c r="E23" s="630"/>
      <c r="F23" s="631"/>
      <c r="G23" s="629"/>
      <c r="H23" s="630"/>
      <c r="I23" s="630"/>
      <c r="J23" s="632"/>
    </row>
    <row r="24" spans="2:10">
      <c r="B24" s="582" t="s">
        <v>53</v>
      </c>
      <c r="C24" s="629"/>
      <c r="D24" s="630"/>
      <c r="E24" s="630"/>
      <c r="F24" s="631"/>
      <c r="G24" s="629"/>
      <c r="H24" s="630"/>
      <c r="I24" s="630"/>
      <c r="J24" s="632"/>
    </row>
    <row r="25" spans="2:10">
      <c r="B25" s="582" t="s">
        <v>54</v>
      </c>
      <c r="C25" s="814"/>
      <c r="D25" s="837"/>
      <c r="E25" s="837"/>
      <c r="F25" s="838"/>
      <c r="G25" s="814"/>
      <c r="H25" s="837"/>
      <c r="I25" s="837"/>
      <c r="J25" s="815"/>
    </row>
    <row r="26" spans="2:10">
      <c r="B26" s="582" t="s">
        <v>55</v>
      </c>
      <c r="C26" s="814"/>
      <c r="D26" s="837"/>
      <c r="E26" s="837"/>
      <c r="F26" s="838"/>
      <c r="G26" s="814"/>
      <c r="H26" s="837"/>
      <c r="I26" s="837"/>
      <c r="J26" s="815"/>
    </row>
    <row r="27" spans="2:10">
      <c r="B27" s="582" t="s">
        <v>56</v>
      </c>
      <c r="C27" s="814"/>
      <c r="D27" s="837"/>
      <c r="E27" s="837"/>
      <c r="F27" s="838"/>
      <c r="G27" s="814"/>
      <c r="H27" s="837"/>
      <c r="I27" s="837"/>
      <c r="J27" s="815"/>
    </row>
    <row r="28" spans="2:10">
      <c r="B28" s="582" t="s">
        <v>57</v>
      </c>
      <c r="C28" s="629"/>
      <c r="D28" s="630"/>
      <c r="E28" s="630"/>
      <c r="F28" s="631"/>
      <c r="G28" s="629"/>
      <c r="H28" s="630"/>
      <c r="I28" s="630"/>
      <c r="J28" s="632"/>
    </row>
    <row r="29" spans="2:10">
      <c r="B29" s="582" t="s">
        <v>58</v>
      </c>
      <c r="C29" s="629"/>
      <c r="D29" s="630"/>
      <c r="E29" s="630"/>
      <c r="F29" s="631"/>
      <c r="G29" s="629"/>
      <c r="H29" s="630"/>
      <c r="I29" s="630"/>
      <c r="J29" s="632"/>
    </row>
    <row r="30" spans="2:10">
      <c r="B30" s="582" t="s">
        <v>59</v>
      </c>
      <c r="C30" s="814"/>
      <c r="D30" s="837"/>
      <c r="E30" s="837"/>
      <c r="F30" s="838"/>
      <c r="G30" s="814"/>
      <c r="H30" s="837"/>
      <c r="I30" s="837"/>
      <c r="J30" s="815"/>
    </row>
    <row r="31" spans="2:10">
      <c r="B31" s="582" t="s">
        <v>60</v>
      </c>
      <c r="C31" s="629"/>
      <c r="D31" s="630"/>
      <c r="E31" s="630"/>
      <c r="F31" s="631"/>
      <c r="G31" s="629"/>
      <c r="H31" s="630"/>
      <c r="I31" s="630"/>
      <c r="J31" s="632"/>
    </row>
    <row r="32" spans="2:10">
      <c r="B32" s="582" t="s">
        <v>61</v>
      </c>
      <c r="C32" s="629"/>
      <c r="D32" s="630"/>
      <c r="E32" s="630"/>
      <c r="F32" s="631"/>
      <c r="G32" s="629"/>
      <c r="H32" s="630"/>
      <c r="I32" s="630"/>
      <c r="J32" s="632"/>
    </row>
    <row r="33" spans="2:10">
      <c r="B33" s="582" t="s">
        <v>62</v>
      </c>
      <c r="C33" s="629"/>
      <c r="D33" s="630"/>
      <c r="E33" s="630"/>
      <c r="F33" s="631"/>
      <c r="G33" s="629"/>
      <c r="H33" s="630"/>
      <c r="I33" s="630"/>
      <c r="J33" s="632"/>
    </row>
    <row r="34" spans="2:10">
      <c r="B34" s="582" t="s">
        <v>63</v>
      </c>
      <c r="C34" s="629"/>
      <c r="D34" s="630"/>
      <c r="E34" s="630"/>
      <c r="F34" s="631"/>
      <c r="G34" s="629"/>
      <c r="H34" s="630"/>
      <c r="I34" s="630"/>
      <c r="J34" s="632"/>
    </row>
    <row r="35" spans="2:10">
      <c r="B35" s="582" t="s">
        <v>64</v>
      </c>
      <c r="C35" s="814"/>
      <c r="D35" s="837"/>
      <c r="E35" s="837"/>
      <c r="F35" s="838"/>
      <c r="G35" s="814"/>
      <c r="H35" s="837"/>
      <c r="I35" s="837"/>
      <c r="J35" s="815"/>
    </row>
    <row r="36" spans="2:10">
      <c r="B36" s="582" t="s">
        <v>65</v>
      </c>
      <c r="C36" s="629"/>
      <c r="D36" s="630"/>
      <c r="E36" s="630"/>
      <c r="F36" s="631"/>
      <c r="G36" s="629"/>
      <c r="H36" s="630"/>
      <c r="I36" s="630"/>
      <c r="J36" s="632"/>
    </row>
    <row r="37" spans="2:10">
      <c r="B37" s="633" t="s">
        <v>66</v>
      </c>
      <c r="C37" s="629"/>
      <c r="D37" s="630"/>
      <c r="E37" s="630"/>
      <c r="F37" s="631"/>
      <c r="G37" s="629"/>
      <c r="H37" s="630"/>
      <c r="I37" s="630"/>
      <c r="J37" s="632"/>
    </row>
    <row r="38" spans="2:10">
      <c r="B38" s="633" t="s">
        <v>67</v>
      </c>
      <c r="C38" s="629"/>
      <c r="D38" s="630"/>
      <c r="E38" s="630"/>
      <c r="F38" s="631"/>
      <c r="G38" s="629"/>
      <c r="H38" s="630"/>
      <c r="I38" s="630"/>
      <c r="J38" s="632"/>
    </row>
    <row r="39" spans="2:10">
      <c r="B39" s="633" t="s">
        <v>68</v>
      </c>
      <c r="C39" s="629"/>
      <c r="D39" s="630"/>
      <c r="E39" s="630"/>
      <c r="F39" s="631"/>
      <c r="G39" s="629"/>
      <c r="H39" s="630"/>
      <c r="I39" s="630"/>
      <c r="J39" s="632"/>
    </row>
    <row r="40" spans="2:10">
      <c r="B40" s="633" t="s">
        <v>69</v>
      </c>
      <c r="C40" s="629"/>
      <c r="D40" s="630"/>
      <c r="E40" s="630"/>
      <c r="F40" s="631"/>
      <c r="G40" s="629"/>
      <c r="H40" s="630"/>
      <c r="I40" s="630"/>
      <c r="J40" s="632"/>
    </row>
    <row r="41" spans="2:10" ht="15" thickBot="1">
      <c r="B41" s="634"/>
      <c r="C41" s="635"/>
      <c r="D41" s="636"/>
      <c r="E41" s="636"/>
      <c r="F41" s="637"/>
      <c r="G41" s="635"/>
      <c r="H41" s="636"/>
      <c r="I41" s="636"/>
      <c r="J41" s="638"/>
    </row>
    <row r="42" spans="2:10" ht="15" thickBot="1">
      <c r="B42" s="758" t="s">
        <v>257</v>
      </c>
      <c r="C42" s="639">
        <f t="shared" ref="C42:J42" si="0">SUM(C12:C41)</f>
        <v>0</v>
      </c>
      <c r="D42" s="640">
        <f t="shared" si="0"/>
        <v>0</v>
      </c>
      <c r="E42" s="640">
        <f t="shared" si="0"/>
        <v>0</v>
      </c>
      <c r="F42" s="641">
        <f t="shared" si="0"/>
        <v>0</v>
      </c>
      <c r="G42" s="639">
        <f t="shared" si="0"/>
        <v>0</v>
      </c>
      <c r="H42" s="640">
        <f t="shared" si="0"/>
        <v>0</v>
      </c>
      <c r="I42" s="640">
        <f t="shared" si="0"/>
        <v>0</v>
      </c>
      <c r="J42" s="642">
        <f t="shared" si="0"/>
        <v>0</v>
      </c>
    </row>
    <row r="44" spans="2:10">
      <c r="J44" s="557" t="s">
        <v>265</v>
      </c>
    </row>
  </sheetData>
  <sheetProtection formatCells="0"/>
  <customSheetViews>
    <customSheetView guid="{5556DC96-D068-44A2-945F-92CF014D11AC}" fitToPage="1" topLeftCell="A13">
      <selection activeCell="B22" sqref="B22"/>
      <pageMargins left="0" right="0" top="0" bottom="0" header="0" footer="0"/>
      <printOptions gridLines="1"/>
      <pageSetup scale="85" orientation="portrait" r:id="rId1"/>
      <headerFooter alignWithMargins="0">
        <oddFooter>&amp;L&amp;8File: &amp;Z&amp;F
Sheet: &amp;A&amp;R&amp;8&amp;P of &amp;N</oddFooter>
      </headerFooter>
    </customSheetView>
  </customSheetViews>
  <mergeCells count="5">
    <mergeCell ref="C9:J9"/>
    <mergeCell ref="C10:F10"/>
    <mergeCell ref="G10:J10"/>
    <mergeCell ref="D7:J7"/>
    <mergeCell ref="B5:J5"/>
  </mergeCells>
  <phoneticPr fontId="20" type="noConversion"/>
  <dataValidations count="4">
    <dataValidation type="whole" operator="greaterThan" allowBlank="1" showInputMessage="1" showErrorMessage="1" error="This is a head count._x000a__x000a_Please enter WHOLE NUMBERS ONLY!" sqref="I41:J41 C12:J40 E41:F41" xr:uid="{00000000-0002-0000-3B00-000000000000}">
      <formula1>0</formula1>
    </dataValidation>
    <dataValidation type="whole" operator="greaterThan" allowBlank="1" showInputMessage="1" showErrorMessage="1" error="This is a head count._x000a__x000a_Please enter WHOLE NUMBERS ONLY!" prompt="Please enter FT or PT University Employee status as well !" sqref="G41:H41 C41:D41" xr:uid="{00000000-0002-0000-3B00-000001000000}">
      <formula1>0</formula1>
    </dataValidation>
    <dataValidation type="whole" operator="lessThan" allowBlank="1" showInputMessage="1" showErrorMessage="1" error="This is a head count._x000a__x000a_The number of students receiving athletic aid must be less than or equal to the number of equivalencies._x000a__x000a_Please check and enter WHOLE NUMBERS ONLY!" sqref="C12:J40" xr:uid="{00000000-0002-0000-3B00-000002000000}">
      <formula1>B13</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C12:J40" xr:uid="{00000000-0002-0000-3B00-000003000000}">
      <formula1>B13</formula1>
    </dataValidation>
  </dataValidations>
  <printOptions gridLines="1"/>
  <pageMargins left="0.5" right="0.5" top="0.5" bottom="0.5" header="0.25" footer="0.25"/>
  <pageSetup scale="85" orientation="portrait" r:id="rId2"/>
  <headerFooter alignWithMargins="0">
    <oddFooter>&amp;L&amp;8File: &amp;Z&amp;F
Sheet: &amp;A&amp;R&amp;8&amp;P of &amp;N</oddFooter>
  </headerFooter>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codeName="Sheet53">
    <tabColor indexed="48"/>
    <pageSetUpPr fitToPage="1"/>
  </sheetPr>
  <dimension ref="B1:J44"/>
  <sheetViews>
    <sheetView topLeftCell="A10" workbookViewId="0">
      <selection activeCell="B12" sqref="B12"/>
    </sheetView>
  </sheetViews>
  <sheetFormatPr defaultColWidth="8.7265625" defaultRowHeight="14.5"/>
  <cols>
    <col min="1" max="1" width="3.81640625" style="550" customWidth="1"/>
    <col min="2" max="2" width="22.81640625" style="550" customWidth="1"/>
    <col min="3" max="10" width="10.81640625" style="550" customWidth="1"/>
    <col min="11" max="16384" width="8.7265625" style="550"/>
  </cols>
  <sheetData>
    <row r="1" spans="2:10" s="605" customFormat="1" ht="19.5">
      <c r="E1" s="606" t="s">
        <v>229</v>
      </c>
      <c r="G1" s="623"/>
      <c r="J1" s="607" t="str">
        <f>'School Information'!$G$3</f>
        <v>2022-23</v>
      </c>
    </row>
    <row r="2" spans="2:10">
      <c r="E2" s="580"/>
      <c r="G2" s="590"/>
    </row>
    <row r="3" spans="2:10">
      <c r="E3" s="655" t="s">
        <v>266</v>
      </c>
      <c r="G3" s="590"/>
    </row>
    <row r="4" spans="2:10">
      <c r="B4" s="551"/>
      <c r="E4" s="580"/>
      <c r="G4" s="590"/>
    </row>
    <row r="5" spans="2:10" ht="152.15" customHeight="1">
      <c r="B5" s="919" t="s">
        <v>267</v>
      </c>
      <c r="C5" s="919"/>
      <c r="D5" s="919"/>
      <c r="E5" s="919"/>
      <c r="F5" s="919"/>
      <c r="G5" s="919"/>
      <c r="H5" s="919"/>
      <c r="I5" s="919"/>
      <c r="J5" s="919"/>
    </row>
    <row r="6" spans="2:10" ht="15" thickBot="1">
      <c r="G6" s="590"/>
    </row>
    <row r="7" spans="2:10" ht="13.5" customHeight="1" thickBot="1">
      <c r="B7" s="551" t="s">
        <v>248</v>
      </c>
      <c r="C7" s="609">
        <f>C42+D42+G42+H42</f>
        <v>0</v>
      </c>
      <c r="D7" s="917" t="s">
        <v>249</v>
      </c>
      <c r="E7" s="918"/>
      <c r="F7" s="918"/>
      <c r="G7" s="918"/>
      <c r="H7" s="918"/>
      <c r="I7" s="918"/>
      <c r="J7" s="918"/>
    </row>
    <row r="8" spans="2:10" ht="15" thickBot="1">
      <c r="G8" s="590"/>
    </row>
    <row r="9" spans="2:10" ht="15" thickBot="1">
      <c r="B9" s="589"/>
      <c r="C9" s="865" t="s">
        <v>268</v>
      </c>
      <c r="D9" s="866"/>
      <c r="E9" s="866"/>
      <c r="F9" s="866"/>
      <c r="G9" s="866"/>
      <c r="H9" s="866"/>
      <c r="I9" s="866"/>
      <c r="J9" s="867"/>
    </row>
    <row r="10" spans="2:10" ht="15" thickBot="1">
      <c r="B10" s="589"/>
      <c r="C10" s="871" t="s">
        <v>251</v>
      </c>
      <c r="D10" s="872"/>
      <c r="E10" s="872"/>
      <c r="F10" s="873"/>
      <c r="G10" s="871" t="s">
        <v>252</v>
      </c>
      <c r="H10" s="872"/>
      <c r="I10" s="872"/>
      <c r="J10" s="873"/>
    </row>
    <row r="11" spans="2:10" ht="73" thickBot="1">
      <c r="B11" s="758" t="s">
        <v>33</v>
      </c>
      <c r="C11" s="610" t="s">
        <v>253</v>
      </c>
      <c r="D11" s="611" t="s">
        <v>254</v>
      </c>
      <c r="E11" s="611" t="s">
        <v>255</v>
      </c>
      <c r="F11" s="612" t="s">
        <v>256</v>
      </c>
      <c r="G11" s="610" t="s">
        <v>253</v>
      </c>
      <c r="H11" s="611" t="s">
        <v>254</v>
      </c>
      <c r="I11" s="611" t="s">
        <v>255</v>
      </c>
      <c r="J11" s="612" t="s">
        <v>256</v>
      </c>
    </row>
    <row r="12" spans="2:10">
      <c r="B12" s="848" t="s">
        <v>38</v>
      </c>
      <c r="C12" s="787"/>
      <c r="D12" s="829"/>
      <c r="E12" s="829"/>
      <c r="F12" s="835"/>
      <c r="G12" s="787"/>
      <c r="H12" s="829"/>
      <c r="I12" s="829"/>
      <c r="J12" s="788"/>
    </row>
    <row r="13" spans="2:10">
      <c r="B13" s="613" t="s">
        <v>39</v>
      </c>
      <c r="C13" s="614"/>
      <c r="D13" s="615"/>
      <c r="E13" s="615"/>
      <c r="F13" s="616"/>
      <c r="G13" s="614"/>
      <c r="H13" s="615"/>
      <c r="I13" s="615"/>
      <c r="J13" s="617"/>
    </row>
    <row r="14" spans="2:10">
      <c r="B14" s="613" t="s">
        <v>41</v>
      </c>
      <c r="C14" s="614"/>
      <c r="D14" s="615"/>
      <c r="E14" s="615"/>
      <c r="F14" s="616"/>
      <c r="G14" s="614"/>
      <c r="H14" s="615"/>
      <c r="I14" s="615"/>
      <c r="J14" s="617"/>
    </row>
    <row r="15" spans="2:10">
      <c r="B15" s="613" t="s">
        <v>43</v>
      </c>
      <c r="C15" s="614"/>
      <c r="D15" s="615"/>
      <c r="E15" s="615"/>
      <c r="F15" s="616"/>
      <c r="G15" s="614"/>
      <c r="H15" s="615"/>
      <c r="I15" s="615"/>
      <c r="J15" s="617"/>
    </row>
    <row r="16" spans="2:10">
      <c r="B16" s="613" t="s">
        <v>45</v>
      </c>
      <c r="C16" s="614"/>
      <c r="D16" s="615"/>
      <c r="E16" s="615"/>
      <c r="F16" s="616"/>
      <c r="G16" s="614"/>
      <c r="H16" s="615"/>
      <c r="I16" s="615"/>
      <c r="J16" s="617"/>
    </row>
    <row r="17" spans="2:10">
      <c r="B17" s="613" t="s">
        <v>46</v>
      </c>
      <c r="C17" s="614"/>
      <c r="D17" s="615"/>
      <c r="E17" s="615"/>
      <c r="F17" s="616"/>
      <c r="G17" s="614"/>
      <c r="H17" s="615"/>
      <c r="I17" s="615"/>
      <c r="J17" s="617"/>
    </row>
    <row r="18" spans="2:10">
      <c r="B18" s="613" t="s">
        <v>47</v>
      </c>
      <c r="C18" s="614"/>
      <c r="D18" s="615"/>
      <c r="E18" s="615"/>
      <c r="F18" s="616"/>
      <c r="G18" s="614"/>
      <c r="H18" s="615"/>
      <c r="I18" s="615"/>
      <c r="J18" s="617"/>
    </row>
    <row r="19" spans="2:10">
      <c r="B19" s="613" t="s">
        <v>48</v>
      </c>
      <c r="C19" s="819"/>
      <c r="D19" s="831"/>
      <c r="E19" s="831"/>
      <c r="F19" s="836"/>
      <c r="G19" s="819"/>
      <c r="H19" s="831"/>
      <c r="I19" s="831"/>
      <c r="J19" s="832"/>
    </row>
    <row r="20" spans="2:10">
      <c r="B20" s="613" t="s">
        <v>49</v>
      </c>
      <c r="C20" s="614"/>
      <c r="D20" s="615"/>
      <c r="E20" s="615"/>
      <c r="F20" s="616"/>
      <c r="G20" s="614"/>
      <c r="H20" s="615"/>
      <c r="I20" s="615"/>
      <c r="J20" s="617"/>
    </row>
    <row r="21" spans="2:10">
      <c r="B21" s="613" t="s">
        <v>50</v>
      </c>
      <c r="C21" s="614"/>
      <c r="D21" s="615"/>
      <c r="E21" s="615"/>
      <c r="F21" s="616"/>
      <c r="G21" s="614"/>
      <c r="H21" s="615"/>
      <c r="I21" s="615"/>
      <c r="J21" s="617"/>
    </row>
    <row r="22" spans="2:10">
      <c r="B22" s="613" t="s">
        <v>51</v>
      </c>
      <c r="C22" s="614"/>
      <c r="D22" s="615"/>
      <c r="E22" s="615"/>
      <c r="F22" s="616"/>
      <c r="G22" s="614"/>
      <c r="H22" s="615"/>
      <c r="I22" s="615"/>
      <c r="J22" s="617"/>
    </row>
    <row r="23" spans="2:10">
      <c r="B23" s="613" t="s">
        <v>52</v>
      </c>
      <c r="C23" s="614"/>
      <c r="D23" s="615"/>
      <c r="E23" s="615"/>
      <c r="F23" s="616"/>
      <c r="G23" s="614"/>
      <c r="H23" s="615"/>
      <c r="I23" s="615"/>
      <c r="J23" s="617"/>
    </row>
    <row r="24" spans="2:10">
      <c r="B24" s="613" t="s">
        <v>53</v>
      </c>
      <c r="C24" s="614"/>
      <c r="D24" s="615"/>
      <c r="E24" s="615"/>
      <c r="F24" s="616"/>
      <c r="G24" s="614"/>
      <c r="H24" s="615"/>
      <c r="I24" s="615"/>
      <c r="J24" s="617"/>
    </row>
    <row r="25" spans="2:10">
      <c r="B25" s="613" t="s">
        <v>54</v>
      </c>
      <c r="C25" s="614"/>
      <c r="D25" s="615"/>
      <c r="E25" s="615"/>
      <c r="F25" s="616"/>
      <c r="G25" s="614"/>
      <c r="H25" s="615"/>
      <c r="I25" s="615"/>
      <c r="J25" s="617"/>
    </row>
    <row r="26" spans="2:10">
      <c r="B26" s="613" t="s">
        <v>55</v>
      </c>
      <c r="C26" s="614"/>
      <c r="D26" s="615"/>
      <c r="E26" s="615"/>
      <c r="F26" s="616"/>
      <c r="G26" s="614"/>
      <c r="H26" s="615"/>
      <c r="I26" s="615"/>
      <c r="J26" s="617"/>
    </row>
    <row r="27" spans="2:10">
      <c r="B27" s="613" t="s">
        <v>56</v>
      </c>
      <c r="C27" s="614"/>
      <c r="D27" s="615"/>
      <c r="E27" s="615"/>
      <c r="F27" s="616"/>
      <c r="G27" s="614"/>
      <c r="H27" s="615"/>
      <c r="I27" s="615"/>
      <c r="J27" s="617"/>
    </row>
    <row r="28" spans="2:10">
      <c r="B28" s="613" t="s">
        <v>57</v>
      </c>
      <c r="C28" s="614"/>
      <c r="D28" s="615"/>
      <c r="E28" s="615"/>
      <c r="F28" s="616"/>
      <c r="G28" s="614"/>
      <c r="H28" s="615"/>
      <c r="I28" s="615"/>
      <c r="J28" s="617"/>
    </row>
    <row r="29" spans="2:10">
      <c r="B29" s="613" t="s">
        <v>58</v>
      </c>
      <c r="C29" s="614"/>
      <c r="D29" s="615"/>
      <c r="E29" s="615"/>
      <c r="F29" s="616"/>
      <c r="G29" s="614"/>
      <c r="H29" s="615"/>
      <c r="I29" s="615"/>
      <c r="J29" s="617"/>
    </row>
    <row r="30" spans="2:10">
      <c r="B30" s="613" t="s">
        <v>59</v>
      </c>
      <c r="C30" s="614"/>
      <c r="D30" s="615"/>
      <c r="E30" s="615"/>
      <c r="F30" s="616"/>
      <c r="G30" s="614"/>
      <c r="H30" s="615"/>
      <c r="I30" s="615"/>
      <c r="J30" s="617"/>
    </row>
    <row r="31" spans="2:10">
      <c r="B31" s="613" t="s">
        <v>60</v>
      </c>
      <c r="C31" s="614"/>
      <c r="D31" s="615"/>
      <c r="E31" s="615"/>
      <c r="F31" s="616"/>
      <c r="G31" s="614"/>
      <c r="H31" s="615"/>
      <c r="I31" s="615"/>
      <c r="J31" s="617"/>
    </row>
    <row r="32" spans="2:10">
      <c r="B32" s="613" t="s">
        <v>61</v>
      </c>
      <c r="C32" s="614"/>
      <c r="D32" s="615"/>
      <c r="E32" s="615"/>
      <c r="F32" s="616"/>
      <c r="G32" s="614"/>
      <c r="H32" s="615"/>
      <c r="I32" s="615"/>
      <c r="J32" s="617"/>
    </row>
    <row r="33" spans="2:10">
      <c r="B33" s="613" t="s">
        <v>62</v>
      </c>
      <c r="C33" s="614"/>
      <c r="D33" s="615"/>
      <c r="E33" s="615"/>
      <c r="F33" s="616"/>
      <c r="G33" s="614"/>
      <c r="H33" s="615"/>
      <c r="I33" s="615"/>
      <c r="J33" s="617"/>
    </row>
    <row r="34" spans="2:10">
      <c r="B34" s="613" t="s">
        <v>63</v>
      </c>
      <c r="C34" s="614"/>
      <c r="D34" s="615"/>
      <c r="E34" s="615"/>
      <c r="F34" s="616"/>
      <c r="G34" s="614"/>
      <c r="H34" s="615"/>
      <c r="I34" s="615"/>
      <c r="J34" s="617"/>
    </row>
    <row r="35" spans="2:10">
      <c r="B35" s="613" t="s">
        <v>64</v>
      </c>
      <c r="C35" s="614"/>
      <c r="D35" s="615"/>
      <c r="E35" s="615"/>
      <c r="F35" s="616"/>
      <c r="G35" s="614"/>
      <c r="H35" s="615"/>
      <c r="I35" s="615"/>
      <c r="J35" s="617"/>
    </row>
    <row r="36" spans="2:10">
      <c r="B36" s="613" t="s">
        <v>65</v>
      </c>
      <c r="C36" s="614"/>
      <c r="D36" s="615"/>
      <c r="E36" s="615"/>
      <c r="F36" s="616"/>
      <c r="G36" s="614"/>
      <c r="H36" s="615"/>
      <c r="I36" s="615"/>
      <c r="J36" s="617"/>
    </row>
    <row r="37" spans="2:10">
      <c r="B37" s="613" t="s">
        <v>66</v>
      </c>
      <c r="C37" s="614"/>
      <c r="D37" s="615"/>
      <c r="E37" s="615"/>
      <c r="F37" s="616"/>
      <c r="G37" s="614"/>
      <c r="H37" s="615"/>
      <c r="I37" s="615"/>
      <c r="J37" s="617"/>
    </row>
    <row r="38" spans="2:10">
      <c r="B38" s="613" t="s">
        <v>67</v>
      </c>
      <c r="C38" s="819"/>
      <c r="D38" s="831"/>
      <c r="E38" s="831"/>
      <c r="F38" s="836"/>
      <c r="G38" s="819"/>
      <c r="H38" s="831"/>
      <c r="I38" s="831"/>
      <c r="J38" s="832"/>
    </row>
    <row r="39" spans="2:10">
      <c r="B39" s="613" t="s">
        <v>68</v>
      </c>
      <c r="C39" s="614"/>
      <c r="D39" s="615"/>
      <c r="E39" s="615"/>
      <c r="F39" s="616"/>
      <c r="G39" s="614"/>
      <c r="H39" s="615"/>
      <c r="I39" s="615"/>
      <c r="J39" s="617"/>
    </row>
    <row r="40" spans="2:10">
      <c r="B40" s="613" t="s">
        <v>69</v>
      </c>
      <c r="C40" s="614"/>
      <c r="D40" s="615"/>
      <c r="E40" s="615"/>
      <c r="F40" s="616"/>
      <c r="G40" s="614"/>
      <c r="H40" s="615"/>
      <c r="I40" s="615"/>
      <c r="J40" s="617"/>
    </row>
    <row r="41" spans="2:10" ht="15" thickBot="1">
      <c r="B41" s="618"/>
      <c r="C41" s="614"/>
      <c r="D41" s="615"/>
      <c r="E41" s="615"/>
      <c r="F41" s="616"/>
      <c r="G41" s="614"/>
      <c r="H41" s="615"/>
      <c r="I41" s="615"/>
      <c r="J41" s="617"/>
    </row>
    <row r="42" spans="2:10" ht="15" thickBot="1">
      <c r="B42" s="758" t="s">
        <v>257</v>
      </c>
      <c r="C42" s="619">
        <f t="shared" ref="C42:J42" si="0">SUM(C12:C41)</f>
        <v>0</v>
      </c>
      <c r="D42" s="620">
        <f t="shared" si="0"/>
        <v>0</v>
      </c>
      <c r="E42" s="620">
        <f t="shared" si="0"/>
        <v>0</v>
      </c>
      <c r="F42" s="621">
        <f t="shared" si="0"/>
        <v>0</v>
      </c>
      <c r="G42" s="619">
        <f t="shared" si="0"/>
        <v>0</v>
      </c>
      <c r="H42" s="620">
        <f t="shared" si="0"/>
        <v>0</v>
      </c>
      <c r="I42" s="620">
        <f t="shared" si="0"/>
        <v>0</v>
      </c>
      <c r="J42" s="622">
        <f t="shared" si="0"/>
        <v>0</v>
      </c>
    </row>
    <row r="44" spans="2:10">
      <c r="I44" s="557"/>
      <c r="J44" s="557" t="s">
        <v>269</v>
      </c>
    </row>
  </sheetData>
  <sheetProtection formatCells="0"/>
  <customSheetViews>
    <customSheetView guid="{5556DC96-D068-44A2-945F-92CF014D11AC}" fitToPage="1" topLeftCell="A10">
      <selection activeCell="B22" sqref="B22"/>
      <pageMargins left="0" right="0" top="0" bottom="0" header="0" footer="0"/>
      <printOptions gridLines="1"/>
      <pageSetup scale="85" orientation="portrait" r:id="rId1"/>
      <headerFooter alignWithMargins="0">
        <oddFooter>&amp;L&amp;8File: &amp;Z&amp;F
Sheet: &amp;A&amp;R&amp;8&amp;P of &amp;N</oddFooter>
      </headerFooter>
    </customSheetView>
  </customSheetViews>
  <mergeCells count="5">
    <mergeCell ref="C10:F10"/>
    <mergeCell ref="G10:J10"/>
    <mergeCell ref="C9:J9"/>
    <mergeCell ref="D7:J7"/>
    <mergeCell ref="B5:J5"/>
  </mergeCells>
  <phoneticPr fontId="20" type="noConversion"/>
  <dataValidations count="4">
    <dataValidation type="whole" operator="greaterThan" allowBlank="1" showInputMessage="1" showErrorMessage="1" error="This is a head count._x000a__x000a_Please enter WHOLE NUMBERS ONLY!" sqref="E41:F41 C12:J40 I41:J41" xr:uid="{00000000-0002-0000-3C00-000000000000}">
      <formula1>0</formula1>
    </dataValidation>
    <dataValidation type="whole" operator="greaterThan" allowBlank="1" showInputMessage="1" showErrorMessage="1" error="This is a head count._x000a__x000a_Please enter WHOLE NUMBERS ONLY!" prompt="Please enter FT or PT University Employee status as well !" sqref="C41:D41 G41:H41" xr:uid="{00000000-0002-0000-3C00-000001000000}">
      <formula1>0</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C12:J40" xr:uid="{00000000-0002-0000-3C00-000003000000}">
      <formula1>XFC12</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C20:J20 C14:J14 C39:J39" xr:uid="{00000000-0002-0000-3C00-000002000000}">
      <formula1>B15</formula1>
    </dataValidation>
  </dataValidations>
  <printOptions gridLines="1"/>
  <pageMargins left="0.5" right="0.5" top="0.5" bottom="0.5" header="0.25" footer="0.25"/>
  <pageSetup scale="85" orientation="portrait" r:id="rId2"/>
  <headerFooter alignWithMargins="0">
    <oddFooter>&amp;L&amp;8File: &amp;Z&amp;F
Sheet: &amp;A&amp;R&amp;8&amp;P of &amp;N</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codeName="Sheet54"/>
  <dimension ref="A1:O67"/>
  <sheetViews>
    <sheetView workbookViewId="0">
      <selection activeCell="C3" sqref="C3"/>
    </sheetView>
  </sheetViews>
  <sheetFormatPr defaultRowHeight="13"/>
  <cols>
    <col min="1" max="1" width="2" style="152" bestFit="1" customWidth="1"/>
    <col min="2" max="2" width="2.453125" style="152" bestFit="1" customWidth="1"/>
    <col min="3" max="3" width="22.81640625" customWidth="1"/>
    <col min="4" max="4" width="5.453125" customWidth="1"/>
    <col min="5" max="7" width="10.81640625" customWidth="1"/>
    <col min="8" max="8" width="4.54296875" customWidth="1"/>
    <col min="9" max="9" width="9.453125" customWidth="1"/>
  </cols>
  <sheetData>
    <row r="1" spans="1:15">
      <c r="A1" s="53" t="s">
        <v>270</v>
      </c>
    </row>
    <row r="4" spans="1:15" hidden="1">
      <c r="A4" s="152">
        <v>1</v>
      </c>
      <c r="C4" s="53" t="s">
        <v>271</v>
      </c>
      <c r="E4" s="913" t="s">
        <v>272</v>
      </c>
      <c r="F4" s="913"/>
      <c r="G4" s="913"/>
      <c r="H4" s="913"/>
    </row>
    <row r="5" spans="1:15" ht="13.5" hidden="1" thickBot="1"/>
    <row r="6" spans="1:15" ht="26.5" hidden="1" thickBot="1">
      <c r="C6" s="288" t="s">
        <v>273</v>
      </c>
      <c r="D6" s="289"/>
      <c r="E6" s="542" t="s">
        <v>274</v>
      </c>
    </row>
    <row r="7" spans="1:15" hidden="1">
      <c r="C7" s="290" t="s">
        <v>275</v>
      </c>
      <c r="D7" s="291"/>
      <c r="E7" s="295"/>
    </row>
    <row r="8" spans="1:15" ht="13.5" hidden="1" thickBot="1">
      <c r="C8" s="292" t="s">
        <v>276</v>
      </c>
      <c r="D8" s="293"/>
      <c r="E8" s="296"/>
    </row>
    <row r="9" spans="1:15" hidden="1"/>
    <row r="10" spans="1:15" hidden="1"/>
    <row r="11" spans="1:15" ht="13.5" hidden="1">
      <c r="A11" s="19">
        <v>2</v>
      </c>
      <c r="B11" s="19"/>
      <c r="C11" s="439" t="s">
        <v>277</v>
      </c>
      <c r="D11" s="10"/>
      <c r="E11" s="10"/>
      <c r="G11" s="10"/>
      <c r="H11" s="10"/>
      <c r="J11" s="913" t="s">
        <v>278</v>
      </c>
      <c r="K11" s="913"/>
      <c r="L11" s="913"/>
      <c r="M11" s="913"/>
      <c r="N11" s="913"/>
      <c r="O11" s="913"/>
    </row>
    <row r="12" spans="1:15" ht="13.5" hidden="1">
      <c r="A12" s="19"/>
      <c r="B12" s="19"/>
      <c r="C12" s="439" t="s">
        <v>279</v>
      </c>
      <c r="D12" s="10"/>
      <c r="E12" s="10"/>
      <c r="G12" s="10"/>
      <c r="H12" s="10"/>
    </row>
    <row r="13" spans="1:15" ht="14" hidden="1" thickBot="1">
      <c r="A13" s="19"/>
      <c r="B13" s="19"/>
      <c r="C13" s="10"/>
      <c r="D13" s="10"/>
      <c r="E13" s="10"/>
      <c r="F13" s="10"/>
      <c r="G13" s="10"/>
      <c r="H13" s="10"/>
    </row>
    <row r="14" spans="1:15" ht="13.5" hidden="1" thickBot="1">
      <c r="A14" s="440"/>
      <c r="B14" s="440"/>
      <c r="C14" s="302"/>
      <c r="D14" s="2"/>
      <c r="E14" s="920" t="s">
        <v>280</v>
      </c>
      <c r="F14" s="925"/>
      <c r="G14" s="926" t="s">
        <v>281</v>
      </c>
      <c r="H14" s="925"/>
    </row>
    <row r="15" spans="1:15" ht="13.5" hidden="1" thickBot="1">
      <c r="A15" s="440"/>
      <c r="B15" s="440"/>
      <c r="C15" s="920" t="s">
        <v>282</v>
      </c>
      <c r="D15" s="921"/>
      <c r="E15" s="922"/>
      <c r="F15" s="923"/>
      <c r="G15" s="922"/>
      <c r="H15" s="923"/>
    </row>
    <row r="16" spans="1:15" hidden="1"/>
    <row r="17" spans="2:9" hidden="1"/>
    <row r="18" spans="2:9">
      <c r="B18" s="53" t="s">
        <v>283</v>
      </c>
      <c r="E18" s="913" t="s">
        <v>284</v>
      </c>
      <c r="F18" s="913"/>
      <c r="G18" s="913"/>
      <c r="H18" s="913"/>
    </row>
    <row r="20" spans="2:9">
      <c r="B20" s="152">
        <v>1</v>
      </c>
      <c r="C20" t="s">
        <v>285</v>
      </c>
    </row>
    <row r="21" spans="2:9" ht="13.5" thickBot="1"/>
    <row r="22" spans="2:9" ht="13.5" thickBot="1">
      <c r="D22" s="441"/>
      <c r="E22" t="s">
        <v>286</v>
      </c>
      <c r="H22" s="441"/>
      <c r="I22" t="s">
        <v>287</v>
      </c>
    </row>
    <row r="24" spans="2:9">
      <c r="B24" s="152">
        <v>2</v>
      </c>
      <c r="C24" t="s">
        <v>288</v>
      </c>
    </row>
    <row r="25" spans="2:9" ht="13.5" thickBot="1"/>
    <row r="26" spans="2:9" ht="13.5" thickBot="1">
      <c r="D26" s="441"/>
      <c r="E26" t="s">
        <v>289</v>
      </c>
    </row>
    <row r="27" spans="2:9" ht="13.5" thickBot="1">
      <c r="D27" s="441"/>
      <c r="E27" t="s">
        <v>290</v>
      </c>
    </row>
    <row r="28" spans="2:9" ht="13.5" thickBot="1">
      <c r="D28" s="441"/>
      <c r="E28" t="s">
        <v>291</v>
      </c>
    </row>
    <row r="31" spans="2:9">
      <c r="B31" s="152">
        <v>3</v>
      </c>
      <c r="C31" t="s">
        <v>292</v>
      </c>
    </row>
    <row r="33" spans="2:9" ht="26">
      <c r="I33" s="379" t="s">
        <v>293</v>
      </c>
    </row>
    <row r="34" spans="2:9">
      <c r="D34" t="s">
        <v>294</v>
      </c>
      <c r="E34" t="s">
        <v>295</v>
      </c>
      <c r="I34" s="442"/>
    </row>
    <row r="35" spans="2:9">
      <c r="D35" t="s">
        <v>296</v>
      </c>
      <c r="E35" t="s">
        <v>297</v>
      </c>
      <c r="I35" s="442"/>
    </row>
    <row r="36" spans="2:9">
      <c r="D36" t="s">
        <v>298</v>
      </c>
      <c r="E36" t="s">
        <v>299</v>
      </c>
      <c r="I36" s="442"/>
    </row>
    <row r="37" spans="2:9">
      <c r="D37" t="s">
        <v>300</v>
      </c>
      <c r="E37" t="s">
        <v>301</v>
      </c>
      <c r="I37">
        <f>SUM(I34:I36)</f>
        <v>0</v>
      </c>
    </row>
    <row r="40" spans="2:9">
      <c r="B40" s="152">
        <v>4</v>
      </c>
      <c r="C40" t="s">
        <v>302</v>
      </c>
    </row>
    <row r="42" spans="2:9" ht="26">
      <c r="I42" s="379" t="s">
        <v>293</v>
      </c>
    </row>
    <row r="43" spans="2:9" ht="27.75" customHeight="1">
      <c r="E43" s="924" t="s">
        <v>303</v>
      </c>
      <c r="F43" s="924"/>
      <c r="G43" s="924"/>
      <c r="I43" s="442"/>
    </row>
    <row r="44" spans="2:9" ht="27.75" customHeight="1">
      <c r="E44" s="924" t="s">
        <v>304</v>
      </c>
      <c r="F44" s="924"/>
      <c r="G44" s="924"/>
      <c r="I44" s="442"/>
    </row>
    <row r="45" spans="2:9">
      <c r="E45" s="546"/>
      <c r="F45" s="546"/>
      <c r="G45" s="546"/>
    </row>
    <row r="46" spans="2:9">
      <c r="E46" s="444" t="s">
        <v>305</v>
      </c>
      <c r="F46" s="546"/>
      <c r="G46" s="546"/>
    </row>
    <row r="49" spans="2:9">
      <c r="B49" s="152">
        <v>5</v>
      </c>
      <c r="C49" t="s">
        <v>306</v>
      </c>
    </row>
    <row r="51" spans="2:9" ht="26">
      <c r="I51" s="379" t="s">
        <v>293</v>
      </c>
    </row>
    <row r="52" spans="2:9" ht="27.75" customHeight="1">
      <c r="E52" s="924" t="s">
        <v>307</v>
      </c>
      <c r="F52" s="924"/>
      <c r="G52" s="924"/>
      <c r="I52" s="442"/>
    </row>
    <row r="53" spans="2:9">
      <c r="E53" s="924" t="s">
        <v>308</v>
      </c>
      <c r="F53" s="924"/>
      <c r="G53" s="924"/>
      <c r="I53" s="442"/>
    </row>
    <row r="56" spans="2:9">
      <c r="B56" s="152">
        <v>6</v>
      </c>
      <c r="C56" t="s">
        <v>309</v>
      </c>
    </row>
    <row r="58" spans="2:9" ht="26">
      <c r="I58" s="379" t="s">
        <v>293</v>
      </c>
    </row>
    <row r="59" spans="2:9" ht="27.75" customHeight="1">
      <c r="E59" s="924" t="s">
        <v>310</v>
      </c>
      <c r="F59" s="924"/>
      <c r="G59" s="924"/>
      <c r="I59" s="442"/>
    </row>
    <row r="60" spans="2:9" ht="27.75" customHeight="1">
      <c r="E60" s="924" t="s">
        <v>311</v>
      </c>
      <c r="F60" s="924"/>
      <c r="G60" s="924"/>
      <c r="I60" s="442"/>
    </row>
    <row r="63" spans="2:9">
      <c r="B63" s="443">
        <v>7</v>
      </c>
      <c r="C63" s="443" t="s">
        <v>312</v>
      </c>
    </row>
    <row r="65" spans="5:9" ht="26">
      <c r="I65" s="379" t="s">
        <v>313</v>
      </c>
    </row>
    <row r="66" spans="5:9" ht="27.75" customHeight="1">
      <c r="E66" s="924" t="s">
        <v>314</v>
      </c>
      <c r="F66" s="924"/>
      <c r="G66" s="924"/>
      <c r="I66" s="442"/>
    </row>
    <row r="67" spans="5:9" ht="27.75" customHeight="1">
      <c r="E67" s="924" t="s">
        <v>315</v>
      </c>
      <c r="F67" s="924"/>
      <c r="G67" s="924"/>
      <c r="I67" s="442"/>
    </row>
  </sheetData>
  <customSheetViews>
    <customSheetView guid="{5556DC96-D068-44A2-945F-92CF014D11AC}" hiddenRows="1" state="hidden">
      <selection activeCell="C3" sqref="C3"/>
      <pageMargins left="0" right="0" top="0" bottom="0" header="0" footer="0"/>
      <pageSetup orientation="portrait" r:id="rId1"/>
      <headerFooter alignWithMargins="0"/>
    </customSheetView>
  </customSheetViews>
  <mergeCells count="16">
    <mergeCell ref="J11:O11"/>
    <mergeCell ref="E59:G59"/>
    <mergeCell ref="E14:F14"/>
    <mergeCell ref="G14:H14"/>
    <mergeCell ref="E67:G67"/>
    <mergeCell ref="E43:G43"/>
    <mergeCell ref="E44:G44"/>
    <mergeCell ref="E52:G52"/>
    <mergeCell ref="E53:G53"/>
    <mergeCell ref="E66:G66"/>
    <mergeCell ref="E4:H4"/>
    <mergeCell ref="C15:D15"/>
    <mergeCell ref="E15:F15"/>
    <mergeCell ref="G15:H15"/>
    <mergeCell ref="E60:G60"/>
    <mergeCell ref="E18:H18"/>
  </mergeCells>
  <phoneticPr fontId="20" type="noConversion"/>
  <hyperlinks>
    <hyperlink ref="E18" location="'exp mthd2 capital exp by sport'!A1" display="View Capital Expenses by Gender by Sport" xr:uid="{00000000-0004-0000-3D00-000000000000}"/>
    <hyperlink ref="E4" location="'exp mthd2 capital exp by sport'!A1" display="View Capital Expenses by Gender by Sport" xr:uid="{00000000-0004-0000-3D00-000001000000}"/>
    <hyperlink ref="E4:H4" location="'exp mthd2 ath aid by sport'!A1" display="View Capital Expenses by Gender by Sport" xr:uid="{00000000-0004-0000-3D00-000002000000}"/>
    <hyperlink ref="J11" location="'exp mthd2 capital exp by sport'!A1" display="View Capital Expenses by Gender by Sport" xr:uid="{00000000-0004-0000-3D00-000003000000}"/>
    <hyperlink ref="J11:M11" location="'exp mthd2 ath aid by sport'!A1" display="View Capital Expenses by Gender by Sport" xr:uid="{00000000-0004-0000-3D00-000004000000}"/>
    <hyperlink ref="J11:O11" location="'new TOTALS rev &amp; exp categories'!A1" display="View Athletic-Related Total Revenues and Expenses" xr:uid="{00000000-0004-0000-3D00-000005000000}"/>
  </hyperlinks>
  <pageMargins left="0.75" right="0.75" top="1" bottom="1" header="0.5" footer="0.5"/>
  <pageSetup orientation="portrait" r:id="rId2"/>
  <headerFooter alignWithMargins="0"/>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0" tint="-0.499984740745262"/>
  </sheetPr>
  <dimension ref="A1:M57"/>
  <sheetViews>
    <sheetView zoomScale="110" zoomScaleNormal="110" workbookViewId="0">
      <selection activeCell="F49" sqref="F49"/>
    </sheetView>
  </sheetViews>
  <sheetFormatPr defaultColWidth="8.7265625" defaultRowHeight="14.5"/>
  <cols>
    <col min="1" max="1" width="3" style="550" bestFit="1" customWidth="1"/>
    <col min="2" max="2" width="8.54296875" style="550" customWidth="1"/>
    <col min="3" max="3" width="21.54296875" style="550" customWidth="1"/>
    <col min="4" max="4" width="22.54296875" style="550" customWidth="1"/>
    <col min="5" max="5" width="21.453125" style="550" customWidth="1"/>
    <col min="6" max="6" width="24" style="550" customWidth="1"/>
    <col min="7" max="16384" width="8.7265625" style="550"/>
  </cols>
  <sheetData>
    <row r="1" spans="1:13" ht="16.5" customHeight="1">
      <c r="A1" s="930" t="s">
        <v>316</v>
      </c>
      <c r="B1" s="931"/>
      <c r="C1" s="931"/>
    </row>
    <row r="3" spans="1:13" ht="12.75" customHeight="1">
      <c r="B3" s="929" t="s">
        <v>317</v>
      </c>
      <c r="C3" s="935"/>
      <c r="D3" s="935"/>
      <c r="E3" s="935"/>
      <c r="F3" s="935"/>
      <c r="G3" s="935"/>
      <c r="H3" s="591"/>
      <c r="I3" s="591"/>
      <c r="J3" s="591"/>
      <c r="K3" s="591"/>
      <c r="L3" s="591"/>
    </row>
    <row r="4" spans="1:13" ht="15" thickBot="1">
      <c r="B4" s="935"/>
      <c r="C4" s="935"/>
      <c r="D4" s="935"/>
      <c r="E4" s="935"/>
      <c r="F4" s="935"/>
      <c r="G4" s="935"/>
      <c r="H4" s="591"/>
      <c r="I4" s="591"/>
      <c r="J4" s="591"/>
      <c r="K4" s="591"/>
      <c r="L4" s="591"/>
    </row>
    <row r="5" spans="1:13" ht="15" thickBot="1">
      <c r="E5" s="587" t="s">
        <v>318</v>
      </c>
      <c r="F5" s="588"/>
    </row>
    <row r="6" spans="1:13">
      <c r="C6" s="589"/>
      <c r="D6" s="592"/>
    </row>
    <row r="7" spans="1:13" ht="13.5" customHeight="1">
      <c r="B7" s="551" t="s">
        <v>319</v>
      </c>
      <c r="C7" s="589"/>
      <c r="D7" s="593"/>
      <c r="E7" s="551"/>
      <c r="F7" s="551"/>
      <c r="G7" s="551"/>
      <c r="H7" s="551"/>
      <c r="I7" s="551"/>
      <c r="J7" s="551"/>
      <c r="K7" s="551"/>
    </row>
    <row r="9" spans="1:13" ht="12.75" customHeight="1" thickBot="1">
      <c r="B9" s="929" t="s">
        <v>320</v>
      </c>
      <c r="C9" s="929"/>
      <c r="D9" s="929"/>
      <c r="E9" s="929"/>
      <c r="F9" s="929"/>
      <c r="G9" s="929"/>
    </row>
    <row r="10" spans="1:13" ht="15.75" customHeight="1" thickBot="1">
      <c r="C10" s="587" t="s">
        <v>321</v>
      </c>
      <c r="D10" s="588">
        <v>0</v>
      </c>
      <c r="F10" s="928" t="s">
        <v>322</v>
      </c>
      <c r="G10" s="928"/>
      <c r="H10" s="928"/>
      <c r="I10" s="928"/>
      <c r="J10" s="928"/>
      <c r="K10" s="928"/>
      <c r="L10" s="928"/>
      <c r="M10" s="928"/>
    </row>
    <row r="11" spans="1:13">
      <c r="F11" s="928"/>
      <c r="G11" s="928"/>
      <c r="H11" s="928"/>
      <c r="I11" s="928"/>
      <c r="J11" s="928"/>
      <c r="K11" s="928"/>
      <c r="L11" s="928"/>
      <c r="M11" s="928"/>
    </row>
    <row r="12" spans="1:13">
      <c r="F12" s="928"/>
      <c r="G12" s="928"/>
      <c r="H12" s="928"/>
      <c r="I12" s="928"/>
      <c r="J12" s="928"/>
      <c r="K12" s="928"/>
      <c r="L12" s="928"/>
      <c r="M12" s="928"/>
    </row>
    <row r="13" spans="1:13">
      <c r="F13" s="594"/>
      <c r="G13" s="594"/>
      <c r="H13" s="594"/>
      <c r="I13" s="594"/>
      <c r="J13" s="594"/>
      <c r="K13" s="594"/>
      <c r="L13" s="594"/>
      <c r="M13" s="594"/>
    </row>
    <row r="14" spans="1:13" ht="13.5" customHeight="1" thickBot="1">
      <c r="B14" s="927" t="s">
        <v>323</v>
      </c>
      <c r="C14" s="927"/>
      <c r="D14" s="927"/>
      <c r="E14" s="927"/>
      <c r="F14" s="595"/>
      <c r="G14" s="595"/>
    </row>
    <row r="15" spans="1:13" ht="13.5" customHeight="1" thickBot="1">
      <c r="B15" s="571"/>
      <c r="C15" s="587" t="s">
        <v>275</v>
      </c>
      <c r="D15" s="588">
        <v>0</v>
      </c>
      <c r="F15" s="928" t="s">
        <v>324</v>
      </c>
      <c r="G15" s="928"/>
      <c r="H15" s="928"/>
      <c r="I15" s="928"/>
      <c r="J15" s="928"/>
      <c r="K15" s="928"/>
      <c r="L15" s="928"/>
      <c r="M15" s="928"/>
    </row>
    <row r="16" spans="1:13" ht="15" thickBot="1">
      <c r="C16" s="587" t="s">
        <v>276</v>
      </c>
      <c r="D16" s="588">
        <v>0</v>
      </c>
      <c r="F16" s="928"/>
      <c r="G16" s="928"/>
      <c r="H16" s="928"/>
      <c r="I16" s="928"/>
      <c r="J16" s="928"/>
      <c r="K16" s="928"/>
      <c r="L16" s="928"/>
      <c r="M16" s="928"/>
    </row>
    <row r="17" spans="1:13">
      <c r="C17" s="589"/>
      <c r="D17" s="592"/>
      <c r="F17" s="928"/>
      <c r="G17" s="928"/>
      <c r="H17" s="928"/>
      <c r="I17" s="928"/>
      <c r="J17" s="928"/>
      <c r="K17" s="928"/>
      <c r="L17" s="928"/>
      <c r="M17" s="928"/>
    </row>
    <row r="19" spans="1:13" ht="13.5" customHeight="1" thickBot="1">
      <c r="B19" s="854" t="s">
        <v>325</v>
      </c>
      <c r="C19" s="854"/>
      <c r="D19" s="854"/>
      <c r="E19" s="596"/>
      <c r="F19" s="597"/>
      <c r="G19" s="597"/>
    </row>
    <row r="20" spans="1:13" ht="13.5" customHeight="1" thickBot="1">
      <c r="B20" s="571"/>
      <c r="C20" s="587" t="s">
        <v>275</v>
      </c>
      <c r="D20" s="588">
        <v>0</v>
      </c>
      <c r="F20" s="928" t="s">
        <v>326</v>
      </c>
      <c r="G20" s="928"/>
      <c r="H20" s="928"/>
      <c r="I20" s="928"/>
      <c r="J20" s="928"/>
      <c r="K20" s="928"/>
      <c r="L20" s="928"/>
      <c r="M20" s="928"/>
    </row>
    <row r="21" spans="1:13" ht="15" thickBot="1">
      <c r="C21" s="587" t="s">
        <v>276</v>
      </c>
      <c r="D21" s="588">
        <v>0</v>
      </c>
      <c r="F21" s="928"/>
      <c r="G21" s="928"/>
      <c r="H21" s="928"/>
      <c r="I21" s="928"/>
      <c r="J21" s="928"/>
      <c r="K21" s="928"/>
      <c r="L21" s="928"/>
      <c r="M21" s="928"/>
    </row>
    <row r="22" spans="1:13">
      <c r="F22" s="928"/>
      <c r="G22" s="928"/>
      <c r="H22" s="928"/>
      <c r="I22" s="928"/>
      <c r="J22" s="928"/>
      <c r="K22" s="928"/>
      <c r="L22" s="928"/>
      <c r="M22" s="928"/>
    </row>
    <row r="23" spans="1:13">
      <c r="F23" s="928"/>
      <c r="G23" s="928"/>
      <c r="H23" s="928"/>
      <c r="I23" s="928"/>
      <c r="J23" s="928"/>
      <c r="K23" s="928"/>
      <c r="L23" s="928"/>
      <c r="M23" s="928"/>
    </row>
    <row r="24" spans="1:13">
      <c r="F24" s="598"/>
      <c r="G24" s="598"/>
      <c r="H24" s="598"/>
      <c r="I24" s="598"/>
      <c r="J24" s="598"/>
      <c r="K24" s="598"/>
      <c r="L24" s="598"/>
      <c r="M24" s="598"/>
    </row>
    <row r="25" spans="1:13" ht="15" thickBot="1">
      <c r="A25" s="599" t="s">
        <v>327</v>
      </c>
      <c r="B25" s="929" t="s">
        <v>328</v>
      </c>
      <c r="C25" s="929"/>
      <c r="D25" s="929"/>
      <c r="E25" s="929"/>
      <c r="F25" s="929"/>
      <c r="G25" s="929"/>
    </row>
    <row r="26" spans="1:13" ht="35.5" customHeight="1" thickBot="1">
      <c r="C26" s="600" t="s">
        <v>328</v>
      </c>
      <c r="D26" s="588">
        <v>0</v>
      </c>
      <c r="F26" s="928" t="s">
        <v>329</v>
      </c>
      <c r="G26" s="928"/>
      <c r="H26" s="928"/>
      <c r="I26" s="928"/>
      <c r="J26" s="928"/>
      <c r="K26" s="928"/>
      <c r="L26" s="928"/>
      <c r="M26" s="928"/>
    </row>
    <row r="27" spans="1:13">
      <c r="F27" s="928"/>
      <c r="G27" s="928"/>
      <c r="H27" s="928"/>
      <c r="I27" s="928"/>
      <c r="J27" s="928"/>
      <c r="K27" s="928"/>
      <c r="L27" s="928"/>
      <c r="M27" s="928"/>
    </row>
    <row r="28" spans="1:13">
      <c r="F28" s="591"/>
      <c r="G28" s="591"/>
      <c r="H28" s="591"/>
      <c r="I28" s="591"/>
      <c r="J28" s="591"/>
      <c r="K28" s="591"/>
      <c r="L28" s="591"/>
      <c r="M28" s="591"/>
    </row>
    <row r="29" spans="1:13" ht="15" thickBot="1">
      <c r="A29" s="599" t="s">
        <v>330</v>
      </c>
      <c r="B29" s="929" t="s">
        <v>331</v>
      </c>
      <c r="C29" s="929"/>
      <c r="D29" s="929"/>
      <c r="E29" s="929"/>
      <c r="F29" s="929"/>
      <c r="G29" s="929"/>
    </row>
    <row r="30" spans="1:13" ht="33.75" customHeight="1" thickBot="1">
      <c r="C30" s="600" t="s">
        <v>331</v>
      </c>
      <c r="D30" s="588">
        <v>0</v>
      </c>
      <c r="F30" s="928" t="s">
        <v>332</v>
      </c>
      <c r="G30" s="928"/>
      <c r="H30" s="928"/>
      <c r="I30" s="928"/>
      <c r="J30" s="928"/>
      <c r="K30" s="928"/>
      <c r="L30" s="928"/>
      <c r="M30" s="928"/>
    </row>
    <row r="31" spans="1:13">
      <c r="F31" s="928"/>
      <c r="G31" s="928"/>
      <c r="H31" s="928"/>
      <c r="I31" s="928"/>
      <c r="J31" s="928"/>
      <c r="K31" s="928"/>
      <c r="L31" s="928"/>
      <c r="M31" s="928"/>
    </row>
    <row r="32" spans="1:13" ht="28.5" customHeight="1">
      <c r="A32" s="599"/>
      <c r="F32" s="928"/>
      <c r="G32" s="928"/>
      <c r="H32" s="928"/>
      <c r="I32" s="928"/>
      <c r="J32" s="928"/>
      <c r="K32" s="928"/>
      <c r="L32" s="928"/>
      <c r="M32" s="928"/>
    </row>
    <row r="33" spans="1:13" ht="12.75" customHeight="1">
      <c r="A33" s="599"/>
      <c r="F33" s="594"/>
      <c r="G33" s="594"/>
      <c r="H33" s="594"/>
      <c r="I33" s="594"/>
      <c r="J33" s="594"/>
      <c r="K33" s="594"/>
      <c r="L33" s="594"/>
      <c r="M33" s="594"/>
    </row>
    <row r="34" spans="1:13" ht="15" thickBot="1">
      <c r="B34" s="551" t="s">
        <v>333</v>
      </c>
      <c r="C34" s="589"/>
      <c r="D34" s="593"/>
      <c r="E34" s="551"/>
      <c r="F34" s="551"/>
    </row>
    <row r="35" spans="1:13" ht="15" thickBot="1">
      <c r="B35" s="932" t="s">
        <v>334</v>
      </c>
      <c r="C35" s="933"/>
      <c r="D35" s="933"/>
      <c r="E35" s="934"/>
      <c r="F35" s="588"/>
    </row>
    <row r="36" spans="1:13" ht="15" thickBot="1">
      <c r="B36" s="932" t="s">
        <v>335</v>
      </c>
      <c r="C36" s="933"/>
      <c r="D36" s="933"/>
      <c r="E36" s="934"/>
      <c r="F36" s="588"/>
    </row>
    <row r="37" spans="1:13">
      <c r="C37" s="589"/>
      <c r="D37" s="592"/>
    </row>
    <row r="38" spans="1:13" ht="15" thickBot="1">
      <c r="B38" s="551" t="s">
        <v>336</v>
      </c>
      <c r="C38" s="589"/>
      <c r="D38" s="593"/>
      <c r="E38" s="551"/>
      <c r="F38" s="551"/>
    </row>
    <row r="39" spans="1:13" ht="15" thickBot="1">
      <c r="A39" s="599" t="s">
        <v>337</v>
      </c>
      <c r="B39" s="932" t="s">
        <v>338</v>
      </c>
      <c r="C39" s="933"/>
      <c r="D39" s="933"/>
      <c r="E39" s="934"/>
      <c r="F39" s="588"/>
    </row>
    <row r="40" spans="1:13" ht="15" thickBot="1">
      <c r="A40" s="599" t="s">
        <v>339</v>
      </c>
      <c r="B40" s="932" t="s">
        <v>340</v>
      </c>
      <c r="C40" s="933"/>
      <c r="D40" s="933"/>
      <c r="E40" s="934"/>
      <c r="F40" s="588"/>
    </row>
    <row r="41" spans="1:13" ht="12.75" customHeight="1">
      <c r="A41" s="599"/>
      <c r="F41" s="594"/>
      <c r="G41" s="594"/>
      <c r="H41" s="594"/>
      <c r="I41" s="594"/>
      <c r="J41" s="594"/>
      <c r="K41" s="594"/>
      <c r="L41" s="594"/>
      <c r="M41" s="594"/>
    </row>
    <row r="42" spans="1:13" ht="13.5" customHeight="1" thickBot="1">
      <c r="B42" s="927" t="s">
        <v>341</v>
      </c>
      <c r="C42" s="927"/>
      <c r="D42" s="927"/>
      <c r="E42" s="927"/>
      <c r="F42" s="595"/>
      <c r="G42" s="595"/>
    </row>
    <row r="43" spans="1:13" ht="34.5" customHeight="1" thickBot="1">
      <c r="A43" s="599" t="s">
        <v>342</v>
      </c>
      <c r="B43" s="571"/>
      <c r="C43" s="600" t="s">
        <v>343</v>
      </c>
      <c r="D43" s="588">
        <v>0</v>
      </c>
      <c r="F43" s="928" t="s">
        <v>344</v>
      </c>
      <c r="G43" s="928"/>
      <c r="H43" s="928"/>
      <c r="I43" s="928"/>
      <c r="J43" s="928"/>
      <c r="K43" s="928"/>
      <c r="L43" s="928"/>
      <c r="M43" s="928"/>
    </row>
    <row r="44" spans="1:13" ht="34.5" customHeight="1" thickBot="1">
      <c r="A44" s="599" t="s">
        <v>345</v>
      </c>
      <c r="C44" s="600" t="s">
        <v>346</v>
      </c>
      <c r="D44" s="588">
        <v>0</v>
      </c>
      <c r="F44" s="928" t="s">
        <v>347</v>
      </c>
      <c r="G44" s="928"/>
      <c r="H44" s="928"/>
      <c r="I44" s="928"/>
      <c r="J44" s="928"/>
      <c r="K44" s="928"/>
      <c r="L44" s="928"/>
      <c r="M44" s="928"/>
    </row>
    <row r="47" spans="1:13" ht="15" thickBot="1">
      <c r="A47" s="599" t="s">
        <v>348</v>
      </c>
      <c r="B47" s="929" t="s">
        <v>349</v>
      </c>
      <c r="C47" s="929"/>
      <c r="D47" s="929"/>
      <c r="E47" s="929"/>
      <c r="F47" s="929"/>
      <c r="G47" s="929"/>
    </row>
    <row r="48" spans="1:13" ht="34.5" customHeight="1" thickBot="1">
      <c r="C48" s="600" t="s">
        <v>350</v>
      </c>
      <c r="D48" s="588">
        <v>0</v>
      </c>
      <c r="F48" s="928" t="s">
        <v>725</v>
      </c>
      <c r="G48" s="928"/>
      <c r="H48" s="928"/>
      <c r="I48" s="928"/>
      <c r="J48" s="928"/>
      <c r="K48" s="928"/>
      <c r="L48" s="928"/>
      <c r="M48" s="928"/>
    </row>
    <row r="49" spans="2:13">
      <c r="F49" s="598"/>
      <c r="G49" s="598"/>
      <c r="H49" s="598"/>
      <c r="I49" s="598"/>
      <c r="J49" s="598"/>
      <c r="K49" s="598"/>
      <c r="L49" s="598"/>
      <c r="M49" s="598"/>
    </row>
    <row r="51" spans="2:13" ht="15" thickBot="1">
      <c r="B51" s="927" t="s">
        <v>351</v>
      </c>
      <c r="C51" s="927"/>
      <c r="D51" s="927"/>
      <c r="E51" s="927"/>
      <c r="F51" s="595"/>
      <c r="G51" s="595"/>
    </row>
    <row r="52" spans="2:13" ht="35.25" customHeight="1" thickBot="1">
      <c r="B52" s="571"/>
      <c r="C52" s="600" t="s">
        <v>352</v>
      </c>
      <c r="D52" s="588">
        <v>0</v>
      </c>
      <c r="F52" s="928" t="s">
        <v>353</v>
      </c>
      <c r="G52" s="928"/>
      <c r="H52" s="928"/>
      <c r="I52" s="928"/>
      <c r="J52" s="928"/>
      <c r="K52" s="928"/>
      <c r="L52" s="928"/>
      <c r="M52" s="928"/>
    </row>
    <row r="53" spans="2:13" ht="15" thickBot="1">
      <c r="C53" s="601"/>
      <c r="D53" s="602">
        <v>0</v>
      </c>
      <c r="F53" s="928"/>
      <c r="G53" s="928"/>
      <c r="H53" s="928"/>
      <c r="I53" s="928"/>
      <c r="J53" s="928"/>
      <c r="K53" s="928"/>
      <c r="L53" s="928"/>
      <c r="M53" s="928"/>
    </row>
    <row r="54" spans="2:13" ht="29.5" thickBot="1">
      <c r="C54" s="600" t="s">
        <v>354</v>
      </c>
      <c r="D54" s="603"/>
      <c r="F54" s="928"/>
      <c r="G54" s="928"/>
      <c r="H54" s="928"/>
      <c r="I54" s="928"/>
      <c r="J54" s="928"/>
      <c r="K54" s="928"/>
      <c r="L54" s="928"/>
      <c r="M54" s="928"/>
    </row>
    <row r="55" spans="2:13" ht="15" thickBot="1">
      <c r="C55" s="589"/>
      <c r="D55" s="592"/>
      <c r="F55" s="928"/>
      <c r="G55" s="928"/>
      <c r="H55" s="928"/>
      <c r="I55" s="928"/>
      <c r="J55" s="928"/>
      <c r="K55" s="928"/>
      <c r="L55" s="928"/>
      <c r="M55" s="928"/>
    </row>
    <row r="56" spans="2:13" ht="15" thickBot="1">
      <c r="C56" s="600" t="s">
        <v>355</v>
      </c>
      <c r="D56" s="604"/>
      <c r="F56" s="928"/>
      <c r="G56" s="928"/>
      <c r="H56" s="928"/>
      <c r="I56" s="928"/>
      <c r="J56" s="928"/>
      <c r="K56" s="928"/>
      <c r="L56" s="928"/>
      <c r="M56" s="928"/>
    </row>
    <row r="57" spans="2:13" ht="30.75" customHeight="1">
      <c r="C57" s="589"/>
      <c r="D57" s="592"/>
      <c r="F57" s="928"/>
      <c r="G57" s="928"/>
      <c r="H57" s="928"/>
      <c r="I57" s="928"/>
      <c r="J57" s="928"/>
      <c r="K57" s="928"/>
      <c r="L57" s="928"/>
      <c r="M57" s="928"/>
    </row>
  </sheetData>
  <customSheetViews>
    <customSheetView guid="{5556DC96-D068-44A2-945F-92CF014D11AC}" scale="110" topLeftCell="A28">
      <selection activeCell="F47" sqref="F47:M47"/>
      <pageMargins left="0" right="0" top="0" bottom="0" header="0" footer="0"/>
      <pageSetup orientation="portrait" r:id="rId1"/>
    </customSheetView>
  </customSheetViews>
  <mergeCells count="23">
    <mergeCell ref="F15:M17"/>
    <mergeCell ref="F20:M23"/>
    <mergeCell ref="B47:G47"/>
    <mergeCell ref="F48:M48"/>
    <mergeCell ref="A1:C1"/>
    <mergeCell ref="B35:E35"/>
    <mergeCell ref="B36:E36"/>
    <mergeCell ref="B39:E39"/>
    <mergeCell ref="B19:D19"/>
    <mergeCell ref="B14:E14"/>
    <mergeCell ref="F44:M44"/>
    <mergeCell ref="B9:G9"/>
    <mergeCell ref="B3:G4"/>
    <mergeCell ref="B40:E40"/>
    <mergeCell ref="F10:M12"/>
    <mergeCell ref="B42:E42"/>
    <mergeCell ref="B51:E51"/>
    <mergeCell ref="F52:M57"/>
    <mergeCell ref="F43:M43"/>
    <mergeCell ref="B25:G25"/>
    <mergeCell ref="B29:G29"/>
    <mergeCell ref="F26:M27"/>
    <mergeCell ref="F30:M32"/>
  </mergeCells>
  <pageMargins left="0.7" right="0.7" top="0.75" bottom="0.75" header="0.3" footer="0.3"/>
  <pageSetup orientation="portrait" r:id="rId2"/>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theme="0"/>
  </sheetPr>
  <dimension ref="A1:J242"/>
  <sheetViews>
    <sheetView topLeftCell="A37" workbookViewId="0">
      <selection activeCell="T86" sqref="T86"/>
    </sheetView>
  </sheetViews>
  <sheetFormatPr defaultColWidth="9.1796875" defaultRowHeight="13"/>
  <cols>
    <col min="1" max="1" width="2.54296875" style="549" bestFit="1" customWidth="1"/>
    <col min="2" max="2" width="31.1796875" style="549" bestFit="1" customWidth="1"/>
    <col min="3" max="3" width="1.54296875" style="549" customWidth="1"/>
    <col min="4" max="4" width="10.54296875" style="549" customWidth="1"/>
    <col min="5" max="5" width="1.54296875" style="549" customWidth="1"/>
    <col min="6" max="6" width="10.54296875" style="549" customWidth="1"/>
    <col min="7" max="7" width="1.54296875" style="549" customWidth="1"/>
    <col min="8" max="8" width="10.54296875" style="549" customWidth="1"/>
    <col min="9" max="9" width="9.54296875" style="549" customWidth="1"/>
    <col min="10" max="10" width="20.54296875" style="549" customWidth="1"/>
    <col min="11" max="16384" width="9.1796875" style="549"/>
  </cols>
  <sheetData>
    <row r="1" spans="1:10" ht="20" thickBot="1">
      <c r="B1" s="608" t="str">
        <f>+'School Information'!G3</f>
        <v>2022-23</v>
      </c>
      <c r="C1" s="936" t="s">
        <v>356</v>
      </c>
      <c r="D1" s="936"/>
      <c r="E1" s="936"/>
      <c r="F1" s="936"/>
      <c r="G1" s="936"/>
      <c r="H1" s="936"/>
      <c r="I1" s="936"/>
      <c r="J1" s="937"/>
    </row>
    <row r="3" spans="1:10" s="550" customFormat="1" ht="67.5" customHeight="1">
      <c r="B3" s="919" t="s">
        <v>357</v>
      </c>
      <c r="C3" s="919"/>
      <c r="D3" s="919"/>
      <c r="E3" s="919"/>
      <c r="F3" s="919"/>
      <c r="G3" s="919"/>
      <c r="H3" s="919"/>
      <c r="I3" s="919"/>
      <c r="J3" s="919"/>
    </row>
    <row r="4" spans="1:10" s="550" customFormat="1" ht="14.5"/>
    <row r="5" spans="1:10" s="550" customFormat="1" ht="14.5">
      <c r="A5" s="552"/>
      <c r="B5" s="553" t="s">
        <v>358</v>
      </c>
      <c r="C5" s="554"/>
      <c r="D5" s="554"/>
      <c r="E5" s="554"/>
      <c r="F5" s="554"/>
      <c r="G5" s="554"/>
      <c r="H5" s="554"/>
      <c r="I5" s="554"/>
      <c r="J5" s="554"/>
    </row>
    <row r="6" spans="1:10" s="550" customFormat="1" ht="60" customHeight="1">
      <c r="A6" s="555" t="s">
        <v>359</v>
      </c>
      <c r="B6" s="947" t="s">
        <v>360</v>
      </c>
      <c r="C6" s="947"/>
      <c r="D6" s="947"/>
      <c r="E6" s="947"/>
      <c r="F6" s="947"/>
      <c r="G6" s="947"/>
      <c r="H6" s="947"/>
      <c r="I6" s="947"/>
      <c r="J6" s="947"/>
    </row>
    <row r="7" spans="1:10" s="550" customFormat="1" ht="58.5" customHeight="1">
      <c r="A7" s="555"/>
      <c r="B7" s="947" t="s">
        <v>361</v>
      </c>
      <c r="C7" s="947"/>
      <c r="D7" s="947"/>
      <c r="E7" s="947"/>
      <c r="F7" s="947"/>
      <c r="G7" s="947"/>
      <c r="H7" s="947"/>
      <c r="I7" s="947"/>
      <c r="J7" s="947"/>
    </row>
    <row r="8" spans="1:10" s="550" customFormat="1" ht="42.75" customHeight="1">
      <c r="A8" s="555" t="s">
        <v>362</v>
      </c>
      <c r="B8" s="947" t="s">
        <v>363</v>
      </c>
      <c r="C8" s="947"/>
      <c r="D8" s="947"/>
      <c r="E8" s="947"/>
      <c r="F8" s="947"/>
      <c r="G8" s="947"/>
      <c r="H8" s="947"/>
      <c r="I8" s="947"/>
      <c r="J8" s="947"/>
    </row>
    <row r="9" spans="1:10" s="550" customFormat="1" ht="39" customHeight="1">
      <c r="A9" s="555" t="s">
        <v>364</v>
      </c>
      <c r="B9" s="947" t="s">
        <v>365</v>
      </c>
      <c r="C9" s="947"/>
      <c r="D9" s="947"/>
      <c r="E9" s="947"/>
      <c r="F9" s="947"/>
      <c r="G9" s="947"/>
      <c r="H9" s="947"/>
      <c r="I9" s="947"/>
      <c r="J9" s="947"/>
    </row>
    <row r="10" spans="1:10" s="550" customFormat="1" ht="14.5"/>
    <row r="11" spans="1:10" s="550" customFormat="1" ht="72.5">
      <c r="B11" s="536"/>
      <c r="C11" s="536"/>
      <c r="D11" s="536" t="s">
        <v>366</v>
      </c>
      <c r="E11" s="536"/>
      <c r="F11" s="536" t="s">
        <v>367</v>
      </c>
      <c r="G11" s="536"/>
      <c r="H11" s="536" t="s">
        <v>368</v>
      </c>
      <c r="I11" s="536"/>
      <c r="J11" s="536" t="s">
        <v>369</v>
      </c>
    </row>
    <row r="12" spans="1:10" s="550" customFormat="1" ht="14.5">
      <c r="B12" s="849" t="s">
        <v>38</v>
      </c>
      <c r="C12" s="554"/>
      <c r="D12" s="558"/>
      <c r="E12" s="556"/>
      <c r="F12" s="558"/>
      <c r="G12" s="554"/>
      <c r="H12" s="559">
        <f>+D12-F12</f>
        <v>0</v>
      </c>
      <c r="I12" s="554"/>
      <c r="J12" s="560" t="s">
        <v>370</v>
      </c>
    </row>
    <row r="13" spans="1:10" s="550" customFormat="1" ht="14.5">
      <c r="B13" s="557" t="s">
        <v>39</v>
      </c>
      <c r="D13" s="558"/>
      <c r="E13" s="556"/>
      <c r="F13" s="558"/>
      <c r="G13" s="554"/>
      <c r="H13" s="559">
        <f>+D13-F13</f>
        <v>0</v>
      </c>
      <c r="I13" s="554"/>
      <c r="J13" s="560" t="s">
        <v>370</v>
      </c>
    </row>
    <row r="14" spans="1:10" s="550" customFormat="1" ht="14.5">
      <c r="B14" s="557" t="s">
        <v>371</v>
      </c>
      <c r="D14" s="558"/>
      <c r="E14" s="556"/>
      <c r="F14" s="558"/>
      <c r="G14" s="554"/>
      <c r="H14" s="559">
        <f t="shared" ref="H14:H65" si="0">+D14-F14</f>
        <v>0</v>
      </c>
      <c r="I14" s="554"/>
      <c r="J14" s="560" t="s">
        <v>370</v>
      </c>
    </row>
    <row r="15" spans="1:10" s="550" customFormat="1" ht="14.5">
      <c r="B15" s="557" t="s">
        <v>372</v>
      </c>
      <c r="D15" s="558"/>
      <c r="E15" s="556"/>
      <c r="F15" s="558"/>
      <c r="G15" s="554"/>
      <c r="H15" s="559">
        <f t="shared" si="0"/>
        <v>0</v>
      </c>
      <c r="I15" s="554"/>
      <c r="J15" s="560" t="s">
        <v>370</v>
      </c>
    </row>
    <row r="16" spans="1:10" s="550" customFormat="1" ht="14.5">
      <c r="B16" s="557" t="s">
        <v>373</v>
      </c>
      <c r="C16" s="554"/>
      <c r="D16" s="558"/>
      <c r="E16" s="556"/>
      <c r="F16" s="558"/>
      <c r="G16" s="554"/>
      <c r="H16" s="559">
        <f t="shared" si="0"/>
        <v>0</v>
      </c>
      <c r="I16" s="554"/>
      <c r="J16" s="560" t="s">
        <v>370</v>
      </c>
    </row>
    <row r="17" spans="2:10" s="550" customFormat="1" ht="14.5">
      <c r="B17" s="557" t="s">
        <v>43</v>
      </c>
      <c r="D17" s="558"/>
      <c r="E17" s="556"/>
      <c r="F17" s="558"/>
      <c r="G17" s="554"/>
      <c r="H17" s="559">
        <f t="shared" si="0"/>
        <v>0</v>
      </c>
      <c r="I17" s="554"/>
      <c r="J17" s="560" t="s">
        <v>370</v>
      </c>
    </row>
    <row r="18" spans="2:10" s="550" customFormat="1" ht="14.5">
      <c r="B18" s="557" t="s">
        <v>374</v>
      </c>
      <c r="D18" s="558"/>
      <c r="E18" s="556"/>
      <c r="F18" s="558"/>
      <c r="G18" s="554"/>
      <c r="H18" s="559">
        <f t="shared" si="0"/>
        <v>0</v>
      </c>
      <c r="I18" s="554"/>
      <c r="J18" s="560" t="s">
        <v>370</v>
      </c>
    </row>
    <row r="19" spans="2:10" s="550" customFormat="1" ht="14.5">
      <c r="B19" s="557" t="s">
        <v>375</v>
      </c>
      <c r="D19" s="558"/>
      <c r="E19" s="556"/>
      <c r="F19" s="558"/>
      <c r="G19" s="554"/>
      <c r="H19" s="559">
        <f t="shared" si="0"/>
        <v>0</v>
      </c>
      <c r="I19" s="554"/>
      <c r="J19" s="560" t="s">
        <v>370</v>
      </c>
    </row>
    <row r="20" spans="2:10" s="550" customFormat="1" ht="14.5">
      <c r="B20" s="557" t="s">
        <v>376</v>
      </c>
      <c r="D20" s="558"/>
      <c r="E20" s="556"/>
      <c r="F20" s="558"/>
      <c r="G20" s="554"/>
      <c r="H20" s="559">
        <f t="shared" si="0"/>
        <v>0</v>
      </c>
      <c r="I20" s="554"/>
      <c r="J20" s="560" t="s">
        <v>370</v>
      </c>
    </row>
    <row r="21" spans="2:10" s="550" customFormat="1" ht="14.5">
      <c r="B21" s="557" t="s">
        <v>46</v>
      </c>
      <c r="D21" s="558"/>
      <c r="E21" s="556"/>
      <c r="F21" s="558"/>
      <c r="G21" s="554"/>
      <c r="H21" s="559">
        <f t="shared" si="0"/>
        <v>0</v>
      </c>
      <c r="I21" s="554"/>
      <c r="J21" s="560" t="s">
        <v>370</v>
      </c>
    </row>
    <row r="22" spans="2:10" s="550" customFormat="1" ht="14.5">
      <c r="B22" s="557" t="s">
        <v>377</v>
      </c>
      <c r="D22" s="558"/>
      <c r="E22" s="556"/>
      <c r="F22" s="558"/>
      <c r="G22" s="554"/>
      <c r="H22" s="559">
        <f t="shared" si="0"/>
        <v>0</v>
      </c>
      <c r="I22" s="554"/>
      <c r="J22" s="560" t="s">
        <v>370</v>
      </c>
    </row>
    <row r="23" spans="2:10" s="550" customFormat="1" ht="14.5">
      <c r="B23" s="557" t="s">
        <v>378</v>
      </c>
      <c r="D23" s="558"/>
      <c r="E23" s="556"/>
      <c r="F23" s="558"/>
      <c r="G23" s="554"/>
      <c r="H23" s="559">
        <f t="shared" si="0"/>
        <v>0</v>
      </c>
      <c r="I23" s="554"/>
      <c r="J23" s="560" t="s">
        <v>370</v>
      </c>
    </row>
    <row r="24" spans="2:10" s="550" customFormat="1" ht="14.5">
      <c r="B24" s="557" t="s">
        <v>379</v>
      </c>
      <c r="C24" s="536"/>
      <c r="D24" s="558"/>
      <c r="E24" s="556"/>
      <c r="F24" s="558"/>
      <c r="G24" s="554"/>
      <c r="H24" s="559">
        <f t="shared" si="0"/>
        <v>0</v>
      </c>
      <c r="I24" s="554"/>
      <c r="J24" s="560" t="s">
        <v>370</v>
      </c>
    </row>
    <row r="25" spans="2:10" s="550" customFormat="1" ht="14.5">
      <c r="B25" s="557" t="s">
        <v>48</v>
      </c>
      <c r="C25" s="554"/>
      <c r="D25" s="558"/>
      <c r="E25" s="556"/>
      <c r="F25" s="558"/>
      <c r="G25" s="554"/>
      <c r="H25" s="559">
        <f t="shared" si="0"/>
        <v>0</v>
      </c>
      <c r="I25" s="554"/>
      <c r="J25" s="560" t="s">
        <v>370</v>
      </c>
    </row>
    <row r="26" spans="2:10" s="550" customFormat="1" ht="14.5">
      <c r="B26" s="557" t="s">
        <v>49</v>
      </c>
      <c r="C26" s="554"/>
      <c r="D26" s="558"/>
      <c r="E26" s="556"/>
      <c r="F26" s="558"/>
      <c r="G26" s="554"/>
      <c r="H26" s="559">
        <f t="shared" si="0"/>
        <v>0</v>
      </c>
      <c r="I26" s="554"/>
      <c r="J26" s="560" t="s">
        <v>370</v>
      </c>
    </row>
    <row r="27" spans="2:10" s="550" customFormat="1" ht="14.5">
      <c r="B27" s="557" t="s">
        <v>380</v>
      </c>
      <c r="C27" s="554"/>
      <c r="D27" s="558"/>
      <c r="E27" s="556"/>
      <c r="F27" s="558"/>
      <c r="G27" s="554"/>
      <c r="H27" s="559">
        <f t="shared" si="0"/>
        <v>0</v>
      </c>
      <c r="I27" s="554"/>
      <c r="J27" s="560" t="s">
        <v>370</v>
      </c>
    </row>
    <row r="28" spans="2:10" s="550" customFormat="1" ht="14.5">
      <c r="B28" s="557" t="s">
        <v>381</v>
      </c>
      <c r="C28" s="554"/>
      <c r="D28" s="558"/>
      <c r="E28" s="556"/>
      <c r="F28" s="558"/>
      <c r="G28" s="554"/>
      <c r="H28" s="559">
        <f t="shared" si="0"/>
        <v>0</v>
      </c>
      <c r="I28" s="554"/>
      <c r="J28" s="560" t="s">
        <v>370</v>
      </c>
    </row>
    <row r="29" spans="2:10" s="550" customFormat="1" ht="14.5">
      <c r="B29" s="557" t="s">
        <v>382</v>
      </c>
      <c r="C29" s="554"/>
      <c r="D29" s="558"/>
      <c r="E29" s="556"/>
      <c r="F29" s="558"/>
      <c r="G29" s="554"/>
      <c r="H29" s="559">
        <f t="shared" si="0"/>
        <v>0</v>
      </c>
      <c r="I29" s="554"/>
      <c r="J29" s="560" t="s">
        <v>370</v>
      </c>
    </row>
    <row r="30" spans="2:10" s="550" customFormat="1" ht="14.5">
      <c r="B30" s="557" t="s">
        <v>383</v>
      </c>
      <c r="C30" s="554"/>
      <c r="D30" s="558"/>
      <c r="E30" s="556"/>
      <c r="F30" s="558"/>
      <c r="G30" s="554"/>
      <c r="H30" s="559">
        <f t="shared" si="0"/>
        <v>0</v>
      </c>
      <c r="I30" s="554"/>
      <c r="J30" s="560" t="s">
        <v>370</v>
      </c>
    </row>
    <row r="31" spans="2:10" s="550" customFormat="1" ht="14.5">
      <c r="B31" s="557" t="s">
        <v>384</v>
      </c>
      <c r="C31" s="554"/>
      <c r="D31" s="558"/>
      <c r="E31" s="556"/>
      <c r="F31" s="558"/>
      <c r="G31" s="554"/>
      <c r="H31" s="559">
        <f t="shared" si="0"/>
        <v>0</v>
      </c>
      <c r="I31" s="554"/>
      <c r="J31" s="560" t="s">
        <v>370</v>
      </c>
    </row>
    <row r="32" spans="2:10" s="550" customFormat="1" ht="14.5">
      <c r="B32" s="557" t="s">
        <v>385</v>
      </c>
      <c r="C32" s="554"/>
      <c r="D32" s="558"/>
      <c r="E32" s="556"/>
      <c r="F32" s="558"/>
      <c r="G32" s="554"/>
      <c r="H32" s="559">
        <f t="shared" si="0"/>
        <v>0</v>
      </c>
      <c r="I32" s="554"/>
      <c r="J32" s="560" t="s">
        <v>370</v>
      </c>
    </row>
    <row r="33" spans="2:10" s="550" customFormat="1" ht="14.5">
      <c r="B33" s="557" t="s">
        <v>386</v>
      </c>
      <c r="C33" s="554"/>
      <c r="D33" s="558"/>
      <c r="E33" s="556"/>
      <c r="F33" s="558"/>
      <c r="G33" s="554"/>
      <c r="H33" s="559">
        <f t="shared" si="0"/>
        <v>0</v>
      </c>
      <c r="I33" s="554"/>
      <c r="J33" s="560" t="s">
        <v>370</v>
      </c>
    </row>
    <row r="34" spans="2:10" s="550" customFormat="1" ht="14.5">
      <c r="B34" s="557" t="s">
        <v>387</v>
      </c>
      <c r="C34" s="554"/>
      <c r="D34" s="558"/>
      <c r="E34" s="556"/>
      <c r="F34" s="558"/>
      <c r="G34" s="554"/>
      <c r="H34" s="559">
        <f t="shared" si="0"/>
        <v>0</v>
      </c>
      <c r="I34" s="554"/>
      <c r="J34" s="560" t="s">
        <v>370</v>
      </c>
    </row>
    <row r="35" spans="2:10" s="550" customFormat="1" ht="14.5">
      <c r="B35" s="557" t="s">
        <v>388</v>
      </c>
      <c r="C35" s="554"/>
      <c r="D35" s="558"/>
      <c r="E35" s="556"/>
      <c r="F35" s="558"/>
      <c r="G35" s="554"/>
      <c r="H35" s="559">
        <f t="shared" si="0"/>
        <v>0</v>
      </c>
      <c r="I35" s="554"/>
      <c r="J35" s="560" t="s">
        <v>370</v>
      </c>
    </row>
    <row r="36" spans="2:10" s="550" customFormat="1" ht="14.5">
      <c r="B36" s="557" t="s">
        <v>389</v>
      </c>
      <c r="C36" s="554"/>
      <c r="D36" s="558"/>
      <c r="E36" s="556"/>
      <c r="F36" s="558"/>
      <c r="G36" s="554"/>
      <c r="H36" s="559">
        <f t="shared" si="0"/>
        <v>0</v>
      </c>
      <c r="I36" s="554"/>
      <c r="J36" s="560" t="s">
        <v>370</v>
      </c>
    </row>
    <row r="37" spans="2:10" s="550" customFormat="1" ht="14.5">
      <c r="B37" s="557" t="s">
        <v>390</v>
      </c>
      <c r="C37" s="554"/>
      <c r="D37" s="558"/>
      <c r="E37" s="556"/>
      <c r="F37" s="558"/>
      <c r="G37" s="554"/>
      <c r="H37" s="559">
        <f t="shared" si="0"/>
        <v>0</v>
      </c>
      <c r="I37" s="554"/>
      <c r="J37" s="560" t="s">
        <v>370</v>
      </c>
    </row>
    <row r="38" spans="2:10" s="550" customFormat="1" ht="14.5">
      <c r="B38" s="557" t="s">
        <v>391</v>
      </c>
      <c r="C38" s="554"/>
      <c r="D38" s="558"/>
      <c r="E38" s="556"/>
      <c r="F38" s="558"/>
      <c r="G38" s="554"/>
      <c r="H38" s="559">
        <f t="shared" si="0"/>
        <v>0</v>
      </c>
      <c r="I38" s="554"/>
      <c r="J38" s="560" t="s">
        <v>370</v>
      </c>
    </row>
    <row r="39" spans="2:10" s="550" customFormat="1" ht="14.5">
      <c r="B39" s="557" t="s">
        <v>392</v>
      </c>
      <c r="C39" s="554"/>
      <c r="D39" s="558"/>
      <c r="E39" s="556"/>
      <c r="F39" s="558"/>
      <c r="G39" s="554"/>
      <c r="H39" s="559">
        <f t="shared" si="0"/>
        <v>0</v>
      </c>
      <c r="I39" s="554"/>
      <c r="J39" s="560" t="s">
        <v>370</v>
      </c>
    </row>
    <row r="40" spans="2:10" s="550" customFormat="1" ht="14.5">
      <c r="B40" s="557" t="s">
        <v>55</v>
      </c>
      <c r="C40" s="554"/>
      <c r="D40" s="558"/>
      <c r="E40" s="556"/>
      <c r="F40" s="558"/>
      <c r="G40" s="554"/>
      <c r="H40" s="559">
        <f t="shared" si="0"/>
        <v>0</v>
      </c>
      <c r="I40" s="554"/>
      <c r="J40" s="560" t="s">
        <v>370</v>
      </c>
    </row>
    <row r="41" spans="2:10" s="550" customFormat="1" ht="14.5">
      <c r="B41" s="557" t="s">
        <v>56</v>
      </c>
      <c r="C41" s="554"/>
      <c r="D41" s="558"/>
      <c r="E41" s="556"/>
      <c r="F41" s="558"/>
      <c r="G41" s="554"/>
      <c r="H41" s="559">
        <f t="shared" si="0"/>
        <v>0</v>
      </c>
      <c r="I41" s="554"/>
      <c r="J41" s="560" t="s">
        <v>370</v>
      </c>
    </row>
    <row r="42" spans="2:10" s="550" customFormat="1" ht="14.5">
      <c r="B42" s="557" t="s">
        <v>393</v>
      </c>
      <c r="C42" s="554"/>
      <c r="D42" s="558"/>
      <c r="E42" s="556"/>
      <c r="F42" s="558"/>
      <c r="G42" s="554"/>
      <c r="H42" s="559">
        <f t="shared" si="0"/>
        <v>0</v>
      </c>
      <c r="I42" s="554"/>
      <c r="J42" s="560" t="s">
        <v>370</v>
      </c>
    </row>
    <row r="43" spans="2:10" s="550" customFormat="1" ht="14.5">
      <c r="B43" s="557" t="s">
        <v>394</v>
      </c>
      <c r="C43" s="554"/>
      <c r="D43" s="558"/>
      <c r="E43" s="556"/>
      <c r="F43" s="558"/>
      <c r="G43" s="554"/>
      <c r="H43" s="559">
        <f t="shared" si="0"/>
        <v>0</v>
      </c>
      <c r="I43" s="554"/>
      <c r="J43" s="560" t="s">
        <v>370</v>
      </c>
    </row>
    <row r="44" spans="2:10" s="550" customFormat="1" ht="14.5">
      <c r="B44" s="557" t="s">
        <v>395</v>
      </c>
      <c r="C44" s="554"/>
      <c r="D44" s="558"/>
      <c r="E44" s="556"/>
      <c r="F44" s="558"/>
      <c r="G44" s="554"/>
      <c r="H44" s="559">
        <f t="shared" si="0"/>
        <v>0</v>
      </c>
      <c r="I44" s="554"/>
      <c r="J44" s="560" t="s">
        <v>370</v>
      </c>
    </row>
    <row r="45" spans="2:10" s="550" customFormat="1" ht="14.5">
      <c r="B45" s="557" t="s">
        <v>396</v>
      </c>
      <c r="C45" s="554"/>
      <c r="D45" s="558"/>
      <c r="E45" s="556"/>
      <c r="F45" s="558"/>
      <c r="G45" s="554"/>
      <c r="H45" s="559">
        <f t="shared" si="0"/>
        <v>0</v>
      </c>
      <c r="I45" s="554"/>
      <c r="J45" s="560" t="s">
        <v>370</v>
      </c>
    </row>
    <row r="46" spans="2:10" s="550" customFormat="1" ht="14.5">
      <c r="B46" s="557" t="s">
        <v>397</v>
      </c>
      <c r="C46" s="554"/>
      <c r="D46" s="558"/>
      <c r="E46" s="556"/>
      <c r="F46" s="558"/>
      <c r="G46" s="554"/>
      <c r="H46" s="559">
        <f t="shared" si="0"/>
        <v>0</v>
      </c>
      <c r="I46" s="554"/>
      <c r="J46" s="560" t="s">
        <v>370</v>
      </c>
    </row>
    <row r="47" spans="2:10" s="550" customFormat="1" ht="14.5">
      <c r="B47" s="557" t="s">
        <v>60</v>
      </c>
      <c r="C47" s="554"/>
      <c r="D47" s="558"/>
      <c r="E47" s="556"/>
      <c r="F47" s="558"/>
      <c r="G47" s="554"/>
      <c r="H47" s="559">
        <f t="shared" si="0"/>
        <v>0</v>
      </c>
      <c r="I47" s="554"/>
      <c r="J47" s="560" t="s">
        <v>370</v>
      </c>
    </row>
    <row r="48" spans="2:10" s="550" customFormat="1" ht="14.5">
      <c r="B48" s="557" t="s">
        <v>398</v>
      </c>
      <c r="C48" s="554"/>
      <c r="D48" s="558"/>
      <c r="E48" s="556"/>
      <c r="F48" s="558"/>
      <c r="G48" s="554"/>
      <c r="H48" s="559">
        <f t="shared" si="0"/>
        <v>0</v>
      </c>
      <c r="I48" s="554"/>
      <c r="J48" s="560" t="s">
        <v>370</v>
      </c>
    </row>
    <row r="49" spans="2:10" s="550" customFormat="1" ht="14.5">
      <c r="B49" s="557" t="s">
        <v>399</v>
      </c>
      <c r="C49" s="554"/>
      <c r="D49" s="558"/>
      <c r="E49" s="556"/>
      <c r="F49" s="558"/>
      <c r="G49" s="554"/>
      <c r="H49" s="559">
        <f t="shared" si="0"/>
        <v>0</v>
      </c>
      <c r="I49" s="554"/>
      <c r="J49" s="560" t="s">
        <v>370</v>
      </c>
    </row>
    <row r="50" spans="2:10" s="550" customFormat="1" ht="14.5">
      <c r="B50" s="557" t="s">
        <v>400</v>
      </c>
      <c r="C50" s="554"/>
      <c r="D50" s="558"/>
      <c r="E50" s="556"/>
      <c r="F50" s="558"/>
      <c r="G50" s="554"/>
      <c r="H50" s="559">
        <f t="shared" si="0"/>
        <v>0</v>
      </c>
      <c r="I50" s="554"/>
      <c r="J50" s="560" t="s">
        <v>370</v>
      </c>
    </row>
    <row r="51" spans="2:10" s="550" customFormat="1" ht="14.5">
      <c r="B51" s="557" t="s">
        <v>401</v>
      </c>
      <c r="C51" s="554"/>
      <c r="D51" s="558"/>
      <c r="E51" s="556"/>
      <c r="F51" s="558"/>
      <c r="G51" s="554"/>
      <c r="H51" s="559">
        <f t="shared" si="0"/>
        <v>0</v>
      </c>
      <c r="I51" s="554"/>
      <c r="J51" s="560" t="s">
        <v>370</v>
      </c>
    </row>
    <row r="52" spans="2:10" s="550" customFormat="1" ht="14.5">
      <c r="B52" s="557" t="s">
        <v>402</v>
      </c>
      <c r="C52" s="554"/>
      <c r="D52" s="558"/>
      <c r="E52" s="556"/>
      <c r="F52" s="558"/>
      <c r="G52" s="554"/>
      <c r="H52" s="559">
        <f t="shared" si="0"/>
        <v>0</v>
      </c>
      <c r="I52" s="554"/>
      <c r="J52" s="560" t="s">
        <v>370</v>
      </c>
    </row>
    <row r="53" spans="2:10" s="550" customFormat="1" ht="14.5">
      <c r="B53" s="557" t="s">
        <v>403</v>
      </c>
      <c r="C53" s="554"/>
      <c r="D53" s="558"/>
      <c r="E53" s="556"/>
      <c r="F53" s="558"/>
      <c r="G53" s="554"/>
      <c r="H53" s="559">
        <f t="shared" si="0"/>
        <v>0</v>
      </c>
      <c r="I53" s="554"/>
      <c r="J53" s="560" t="s">
        <v>370</v>
      </c>
    </row>
    <row r="54" spans="2:10" s="550" customFormat="1" ht="14.5">
      <c r="B54" s="557" t="s">
        <v>404</v>
      </c>
      <c r="C54" s="554"/>
      <c r="D54" s="558"/>
      <c r="E54" s="556"/>
      <c r="F54" s="558"/>
      <c r="G54" s="554"/>
      <c r="H54" s="559">
        <f t="shared" si="0"/>
        <v>0</v>
      </c>
      <c r="I54" s="554"/>
      <c r="J54" s="560" t="s">
        <v>370</v>
      </c>
    </row>
    <row r="55" spans="2:10" s="550" customFormat="1" ht="14.5">
      <c r="B55" s="557" t="s">
        <v>405</v>
      </c>
      <c r="C55" s="554"/>
      <c r="D55" s="558"/>
      <c r="E55" s="556"/>
      <c r="F55" s="558"/>
      <c r="G55" s="554"/>
      <c r="H55" s="559">
        <f t="shared" si="0"/>
        <v>0</v>
      </c>
      <c r="I55" s="554"/>
      <c r="J55" s="560" t="s">
        <v>370</v>
      </c>
    </row>
    <row r="56" spans="2:10" s="550" customFormat="1" ht="14.5">
      <c r="B56" s="557" t="s">
        <v>406</v>
      </c>
      <c r="C56" s="554"/>
      <c r="D56" s="558"/>
      <c r="E56" s="556"/>
      <c r="F56" s="558"/>
      <c r="G56" s="554"/>
      <c r="H56" s="559">
        <f t="shared" si="0"/>
        <v>0</v>
      </c>
      <c r="I56" s="554"/>
      <c r="J56" s="560" t="s">
        <v>370</v>
      </c>
    </row>
    <row r="57" spans="2:10" s="550" customFormat="1" ht="14.5">
      <c r="B57" s="557" t="s">
        <v>407</v>
      </c>
      <c r="C57" s="554"/>
      <c r="D57" s="558"/>
      <c r="E57" s="556"/>
      <c r="F57" s="558"/>
      <c r="G57" s="554"/>
      <c r="H57" s="559">
        <f t="shared" si="0"/>
        <v>0</v>
      </c>
      <c r="I57" s="554"/>
      <c r="J57" s="560" t="s">
        <v>370</v>
      </c>
    </row>
    <row r="58" spans="2:10" s="550" customFormat="1" ht="14.5">
      <c r="B58" s="557" t="s">
        <v>65</v>
      </c>
      <c r="C58" s="554"/>
      <c r="D58" s="558"/>
      <c r="E58" s="556"/>
      <c r="F58" s="558"/>
      <c r="G58" s="554"/>
      <c r="H58" s="559">
        <f t="shared" si="0"/>
        <v>0</v>
      </c>
      <c r="I58" s="554"/>
      <c r="J58" s="560" t="s">
        <v>370</v>
      </c>
    </row>
    <row r="59" spans="2:10" s="550" customFormat="1" ht="14.5">
      <c r="B59" s="557" t="s">
        <v>408</v>
      </c>
      <c r="C59" s="554"/>
      <c r="D59" s="558"/>
      <c r="E59" s="556"/>
      <c r="F59" s="558"/>
      <c r="G59" s="554"/>
      <c r="H59" s="559">
        <f t="shared" si="0"/>
        <v>0</v>
      </c>
      <c r="I59" s="554"/>
      <c r="J59" s="560" t="s">
        <v>370</v>
      </c>
    </row>
    <row r="60" spans="2:10" s="550" customFormat="1" ht="14.5">
      <c r="B60" s="557" t="s">
        <v>409</v>
      </c>
      <c r="C60" s="554"/>
      <c r="D60" s="558"/>
      <c r="E60" s="556"/>
      <c r="F60" s="558"/>
      <c r="G60" s="554"/>
      <c r="H60" s="559">
        <f t="shared" si="0"/>
        <v>0</v>
      </c>
      <c r="I60" s="554"/>
      <c r="J60" s="560" t="s">
        <v>370</v>
      </c>
    </row>
    <row r="61" spans="2:10" s="550" customFormat="1" ht="14.5">
      <c r="B61" s="557" t="s">
        <v>410</v>
      </c>
      <c r="C61" s="554"/>
      <c r="D61" s="558"/>
      <c r="E61" s="556"/>
      <c r="F61" s="558"/>
      <c r="G61" s="554"/>
      <c r="H61" s="559">
        <f t="shared" si="0"/>
        <v>0</v>
      </c>
      <c r="I61" s="554"/>
      <c r="J61" s="560" t="s">
        <v>370</v>
      </c>
    </row>
    <row r="62" spans="2:10" s="550" customFormat="1" ht="14.5">
      <c r="B62" s="557" t="s">
        <v>411</v>
      </c>
      <c r="C62" s="554"/>
      <c r="D62" s="558"/>
      <c r="E62" s="556"/>
      <c r="F62" s="558"/>
      <c r="G62" s="554"/>
      <c r="H62" s="559">
        <f t="shared" si="0"/>
        <v>0</v>
      </c>
      <c r="I62" s="554"/>
      <c r="J62" s="560" t="s">
        <v>370</v>
      </c>
    </row>
    <row r="63" spans="2:10" s="550" customFormat="1" ht="14.5">
      <c r="B63" s="557" t="s">
        <v>412</v>
      </c>
      <c r="C63" s="554"/>
      <c r="D63" s="558"/>
      <c r="E63" s="556"/>
      <c r="F63" s="558"/>
      <c r="G63" s="554"/>
      <c r="H63" s="559">
        <f t="shared" si="0"/>
        <v>0</v>
      </c>
      <c r="I63" s="554"/>
      <c r="J63" s="560" t="s">
        <v>370</v>
      </c>
    </row>
    <row r="64" spans="2:10" s="550" customFormat="1" ht="14.5">
      <c r="B64" s="557" t="s">
        <v>413</v>
      </c>
      <c r="C64" s="554"/>
      <c r="D64" s="558"/>
      <c r="E64" s="556"/>
      <c r="F64" s="558"/>
      <c r="G64" s="554"/>
      <c r="H64" s="559">
        <f t="shared" si="0"/>
        <v>0</v>
      </c>
      <c r="I64" s="554"/>
      <c r="J64" s="560" t="s">
        <v>370</v>
      </c>
    </row>
    <row r="65" spans="2:10" s="550" customFormat="1" ht="15" thickBot="1">
      <c r="B65" s="557" t="s">
        <v>414</v>
      </c>
      <c r="C65" s="554"/>
      <c r="D65" s="561"/>
      <c r="E65" s="556"/>
      <c r="F65" s="561"/>
      <c r="G65" s="554"/>
      <c r="H65" s="562">
        <f t="shared" si="0"/>
        <v>0</v>
      </c>
      <c r="I65" s="554"/>
      <c r="J65" s="563" t="s">
        <v>370</v>
      </c>
    </row>
    <row r="66" spans="2:10" s="550" customFormat="1" ht="15" thickTop="1">
      <c r="B66" s="557" t="s">
        <v>415</v>
      </c>
      <c r="C66" s="554"/>
      <c r="D66" s="564">
        <f>SUM(D12:D65)</f>
        <v>0</v>
      </c>
      <c r="E66" s="565"/>
      <c r="F66" s="566">
        <f>SUM(F12:F65)</f>
        <v>0</v>
      </c>
      <c r="G66" s="554"/>
      <c r="H66" s="567">
        <f>SUM(H12:H65)</f>
        <v>0</v>
      </c>
      <c r="I66" s="554"/>
      <c r="J66" s="568">
        <f>SUM(J12:J65)</f>
        <v>0</v>
      </c>
    </row>
    <row r="67" spans="2:10" s="550" customFormat="1" ht="14.5">
      <c r="B67" s="554"/>
      <c r="C67" s="554"/>
      <c r="E67" s="554"/>
      <c r="F67" s="554"/>
      <c r="G67" s="554"/>
      <c r="H67" s="554"/>
      <c r="I67" s="554"/>
      <c r="J67" s="554"/>
    </row>
    <row r="68" spans="2:10" s="550" customFormat="1" ht="14.5">
      <c r="B68" s="554"/>
      <c r="C68" s="554"/>
      <c r="E68" s="554"/>
      <c r="F68" s="554"/>
      <c r="G68" s="554"/>
      <c r="H68" s="554"/>
      <c r="I68" s="554"/>
      <c r="J68" s="554"/>
    </row>
    <row r="69" spans="2:10" s="550" customFormat="1" ht="14.5">
      <c r="F69" s="554"/>
      <c r="G69" s="554"/>
      <c r="H69" s="554"/>
      <c r="I69" s="554"/>
      <c r="J69" s="554"/>
    </row>
    <row r="70" spans="2:10" s="550" customFormat="1" ht="32.25" customHeight="1">
      <c r="B70" s="948" t="s">
        <v>416</v>
      </c>
      <c r="C70" s="948"/>
      <c r="D70" s="948"/>
      <c r="E70" s="948"/>
      <c r="F70" s="948"/>
      <c r="G70" s="948"/>
      <c r="H70" s="948"/>
      <c r="I70" s="554"/>
      <c r="J70" s="554"/>
    </row>
    <row r="71" spans="2:10" s="550" customFormat="1" ht="14.5">
      <c r="B71" s="938"/>
      <c r="C71" s="939"/>
      <c r="D71" s="939"/>
      <c r="E71" s="939"/>
      <c r="F71" s="939"/>
      <c r="G71" s="939"/>
      <c r="H71" s="939"/>
      <c r="I71" s="939"/>
      <c r="J71" s="940"/>
    </row>
    <row r="72" spans="2:10" s="550" customFormat="1" ht="14.5">
      <c r="B72" s="941"/>
      <c r="C72" s="942"/>
      <c r="D72" s="942"/>
      <c r="E72" s="942"/>
      <c r="F72" s="942"/>
      <c r="G72" s="942"/>
      <c r="H72" s="942"/>
      <c r="I72" s="942"/>
      <c r="J72" s="943"/>
    </row>
    <row r="73" spans="2:10" s="550" customFormat="1" ht="14.5">
      <c r="B73" s="941"/>
      <c r="C73" s="942"/>
      <c r="D73" s="942"/>
      <c r="E73" s="942"/>
      <c r="F73" s="942"/>
      <c r="G73" s="942"/>
      <c r="H73" s="942"/>
      <c r="I73" s="942"/>
      <c r="J73" s="943"/>
    </row>
    <row r="74" spans="2:10" s="550" customFormat="1" ht="14.5">
      <c r="B74" s="944"/>
      <c r="C74" s="945"/>
      <c r="D74" s="945"/>
      <c r="E74" s="945"/>
      <c r="F74" s="945"/>
      <c r="G74" s="945"/>
      <c r="H74" s="945"/>
      <c r="I74" s="945"/>
      <c r="J74" s="946"/>
    </row>
    <row r="75" spans="2:10" s="550" customFormat="1" ht="14.5"/>
    <row r="76" spans="2:10" s="550" customFormat="1" ht="14.5"/>
    <row r="77" spans="2:10" s="550" customFormat="1" ht="14.5"/>
    <row r="78" spans="2:10" s="550" customFormat="1" ht="14.5"/>
    <row r="79" spans="2:10" s="550" customFormat="1" ht="14.5"/>
    <row r="80" spans="2:10" s="550" customFormat="1" ht="14.5"/>
    <row r="81" s="550" customFormat="1" ht="14.5"/>
    <row r="82" s="550" customFormat="1" ht="14.5"/>
    <row r="83" s="550" customFormat="1" ht="14.5"/>
    <row r="84" s="550" customFormat="1" ht="14.5"/>
    <row r="85" s="550" customFormat="1" ht="14.5"/>
    <row r="86" s="550" customFormat="1" ht="14.5"/>
    <row r="87" s="550" customFormat="1" ht="14.5"/>
    <row r="88" s="550" customFormat="1" ht="14.5"/>
    <row r="89" s="550" customFormat="1" ht="14.5"/>
    <row r="90" s="550" customFormat="1" ht="14.5"/>
    <row r="91" s="550" customFormat="1" ht="14.5"/>
    <row r="92" s="550" customFormat="1" ht="14.5"/>
    <row r="93" s="550" customFormat="1" ht="14.5"/>
    <row r="94" s="550" customFormat="1" ht="14.5"/>
    <row r="95" s="550" customFormat="1" ht="14.5"/>
    <row r="96" s="550" customFormat="1" ht="14.5"/>
    <row r="97" s="550" customFormat="1" ht="14.5"/>
    <row r="98" s="550" customFormat="1" ht="14.5"/>
    <row r="99" s="550" customFormat="1" ht="14.5"/>
    <row r="100" s="550" customFormat="1" ht="14.5"/>
    <row r="101" s="550" customFormat="1" ht="14.5"/>
    <row r="102" s="550" customFormat="1" ht="14.5"/>
    <row r="103" s="550" customFormat="1" ht="14.5"/>
    <row r="104" s="550" customFormat="1" ht="14.5"/>
    <row r="105" s="550" customFormat="1" ht="14.5"/>
    <row r="106" s="550" customFormat="1" ht="14.5"/>
    <row r="107" s="550" customFormat="1" ht="14.5"/>
    <row r="108" s="550" customFormat="1" ht="14.5"/>
    <row r="109" s="550" customFormat="1" ht="14.5"/>
    <row r="110" s="550" customFormat="1" ht="14.5"/>
    <row r="111" s="550" customFormat="1" ht="14.5"/>
    <row r="112" s="550" customFormat="1" ht="14.5"/>
    <row r="113" s="550" customFormat="1" ht="14.5"/>
    <row r="114" s="550" customFormat="1" ht="14.5"/>
    <row r="115" s="550" customFormat="1" ht="14.5"/>
    <row r="116" s="550" customFormat="1" ht="14.5"/>
    <row r="117" s="550" customFormat="1" ht="14.5"/>
    <row r="118" s="550" customFormat="1" ht="14.5"/>
    <row r="119" s="550" customFormat="1" ht="14.5"/>
    <row r="120" s="550" customFormat="1" ht="14.5"/>
    <row r="121" s="550" customFormat="1" ht="14.5"/>
    <row r="122" s="550" customFormat="1" ht="14.5"/>
    <row r="123" s="550" customFormat="1" ht="14.5"/>
    <row r="124" s="550" customFormat="1" ht="14.5"/>
    <row r="125" s="550" customFormat="1" ht="14.5"/>
    <row r="126" s="550" customFormat="1" ht="14.5"/>
    <row r="127" s="550" customFormat="1" ht="14.5"/>
    <row r="128" s="550" customFormat="1" ht="14.5"/>
    <row r="129" s="550" customFormat="1" ht="14.5"/>
    <row r="130" s="550" customFormat="1" ht="14.5"/>
    <row r="131" s="550" customFormat="1" ht="14.5"/>
    <row r="132" s="550" customFormat="1" ht="14.5"/>
    <row r="133" s="550" customFormat="1" ht="14.5"/>
    <row r="134" s="550" customFormat="1" ht="14.5"/>
    <row r="135" s="550" customFormat="1" ht="14.5"/>
    <row r="136" s="550" customFormat="1" ht="14.5"/>
    <row r="137" s="550" customFormat="1" ht="14.5"/>
    <row r="138" s="550" customFormat="1" ht="14.5"/>
    <row r="139" s="550" customFormat="1" ht="14.5"/>
    <row r="140" s="550" customFormat="1" ht="14.5"/>
    <row r="141" s="550" customFormat="1" ht="14.5"/>
    <row r="142" s="550" customFormat="1" ht="14.5"/>
    <row r="143" s="550" customFormat="1" ht="14.5"/>
    <row r="144" s="550" customFormat="1" ht="14.5"/>
    <row r="145" s="550" customFormat="1" ht="14.5"/>
    <row r="146" s="550" customFormat="1" ht="14.5"/>
    <row r="147" s="550" customFormat="1" ht="14.5"/>
    <row r="148" s="550" customFormat="1" ht="14.5"/>
    <row r="149" s="550" customFormat="1" ht="14.5"/>
    <row r="150" s="550" customFormat="1" ht="14.5"/>
    <row r="151" s="550" customFormat="1" ht="14.5"/>
    <row r="152" s="550" customFormat="1" ht="14.5"/>
    <row r="153" s="550" customFormat="1" ht="14.5"/>
    <row r="154" s="550" customFormat="1" ht="14.5"/>
    <row r="155" s="550" customFormat="1" ht="14.5"/>
    <row r="156" s="550" customFormat="1" ht="14.5"/>
    <row r="157" s="550" customFormat="1" ht="14.5"/>
    <row r="158" s="550" customFormat="1" ht="14.5"/>
    <row r="159" s="550" customFormat="1" ht="14.5"/>
    <row r="160" s="550" customFormat="1" ht="14.5"/>
    <row r="161" s="550" customFormat="1" ht="14.5"/>
    <row r="162" s="550" customFormat="1" ht="14.5"/>
    <row r="163" s="550" customFormat="1" ht="14.5"/>
    <row r="164" s="550" customFormat="1" ht="14.5"/>
    <row r="165" s="550" customFormat="1" ht="14.5"/>
    <row r="166" s="550" customFormat="1" ht="14.5"/>
    <row r="167" s="550" customFormat="1" ht="14.5"/>
    <row r="168" s="550" customFormat="1" ht="14.5"/>
    <row r="169" s="550" customFormat="1" ht="14.5"/>
    <row r="170" s="550" customFormat="1" ht="14.5"/>
    <row r="171" s="550" customFormat="1" ht="14.5"/>
    <row r="172" s="550" customFormat="1" ht="14.5"/>
    <row r="173" s="550" customFormat="1" ht="14.5"/>
    <row r="174" s="550" customFormat="1" ht="14.5"/>
    <row r="175" s="550" customFormat="1" ht="14.5"/>
    <row r="176" s="550" customFormat="1" ht="14.5"/>
    <row r="177" s="550" customFormat="1" ht="14.5"/>
    <row r="178" s="550" customFormat="1" ht="14.5"/>
    <row r="179" s="550" customFormat="1" ht="14.5"/>
    <row r="180" s="550" customFormat="1" ht="14.5"/>
    <row r="181" s="550" customFormat="1" ht="14.5"/>
    <row r="182" s="550" customFormat="1" ht="14.5"/>
    <row r="183" s="550" customFormat="1" ht="14.5"/>
    <row r="184" s="550" customFormat="1" ht="14.5"/>
    <row r="185" s="550" customFormat="1" ht="14.5"/>
    <row r="186" s="550" customFormat="1" ht="14.5"/>
    <row r="187" s="550" customFormat="1" ht="14.5"/>
    <row r="188" s="550" customFormat="1" ht="14.5"/>
    <row r="189" s="550" customFormat="1" ht="14.5"/>
    <row r="190" s="550" customFormat="1" ht="14.5"/>
    <row r="191" s="550" customFormat="1" ht="14.5"/>
    <row r="192" s="550" customFormat="1" ht="14.5"/>
    <row r="193" s="550" customFormat="1" ht="14.5"/>
    <row r="194" s="550" customFormat="1" ht="14.5"/>
    <row r="195" s="550" customFormat="1" ht="14.5"/>
    <row r="196" s="550" customFormat="1" ht="14.5"/>
    <row r="197" s="550" customFormat="1" ht="14.5"/>
    <row r="198" s="550" customFormat="1" ht="14.5"/>
    <row r="199" s="550" customFormat="1" ht="14.5"/>
    <row r="200" s="550" customFormat="1" ht="14.5"/>
    <row r="201" s="550" customFormat="1" ht="14.5"/>
    <row r="202" s="550" customFormat="1" ht="14.5"/>
    <row r="203" s="550" customFormat="1" ht="14.5"/>
    <row r="204" s="550" customFormat="1" ht="14.5"/>
    <row r="205" s="550" customFormat="1" ht="14.5"/>
    <row r="206" s="550" customFormat="1" ht="14.5"/>
    <row r="207" s="550" customFormat="1" ht="14.5"/>
    <row r="208" s="550" customFormat="1" ht="14.5"/>
    <row r="209" s="550" customFormat="1" ht="14.5"/>
    <row r="210" s="550" customFormat="1" ht="14.5"/>
    <row r="211" s="550" customFormat="1" ht="14.5"/>
    <row r="212" s="550" customFormat="1" ht="14.5"/>
    <row r="213" s="550" customFormat="1" ht="14.5"/>
    <row r="214" s="550" customFormat="1" ht="14.5"/>
    <row r="215" s="550" customFormat="1" ht="14.5"/>
    <row r="216" s="550" customFormat="1" ht="14.5"/>
    <row r="217" s="550" customFormat="1" ht="14.5"/>
    <row r="218" s="550" customFormat="1" ht="14.5"/>
    <row r="219" s="550" customFormat="1" ht="14.5"/>
    <row r="220" s="550" customFormat="1" ht="14.5"/>
    <row r="221" s="550" customFormat="1" ht="14.5"/>
    <row r="222" s="550" customFormat="1" ht="14.5"/>
    <row r="223" s="550" customFormat="1" ht="14.5"/>
    <row r="224" s="550" customFormat="1" ht="14.5"/>
    <row r="225" s="550" customFormat="1" ht="14.5"/>
    <row r="226" s="550" customFormat="1" ht="14.5"/>
    <row r="227" s="550" customFormat="1" ht="14.5"/>
    <row r="228" s="550" customFormat="1" ht="14.5"/>
    <row r="229" s="550" customFormat="1" ht="14.5"/>
    <row r="230" s="550" customFormat="1" ht="14.5"/>
    <row r="231" s="550" customFormat="1" ht="14.5"/>
    <row r="232" s="550" customFormat="1" ht="14.5"/>
    <row r="233" s="550" customFormat="1" ht="14.5"/>
    <row r="234" s="550" customFormat="1" ht="14.5"/>
    <row r="235" s="550" customFormat="1" ht="14.5"/>
    <row r="236" s="550" customFormat="1" ht="14.5"/>
    <row r="237" s="550" customFormat="1" ht="14.5"/>
    <row r="238" s="550" customFormat="1" ht="14.5"/>
    <row r="239" s="550" customFormat="1" ht="14.5"/>
    <row r="240" s="550" customFormat="1" ht="14.5"/>
    <row r="241" s="550" customFormat="1" ht="14.5"/>
    <row r="242" s="550" customFormat="1" ht="14.5"/>
  </sheetData>
  <sheetProtection formatCells="0" formatColumns="0"/>
  <mergeCells count="8">
    <mergeCell ref="C1:J1"/>
    <mergeCell ref="B71:J74"/>
    <mergeCell ref="B3:J3"/>
    <mergeCell ref="B6:J6"/>
    <mergeCell ref="B7:J7"/>
    <mergeCell ref="B8:J8"/>
    <mergeCell ref="B9:J9"/>
    <mergeCell ref="B70:H70"/>
  </mergeCells>
  <pageMargins left="0.7" right="0.7" top="0.75" bottom="0.75" header="0.3" footer="0.3"/>
  <pageSetup orientation="portrait" r:id="rId1"/>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codeName="Sheet55">
    <tabColor theme="0"/>
    <pageSetUpPr fitToPage="1"/>
  </sheetPr>
  <dimension ref="A1:J41"/>
  <sheetViews>
    <sheetView workbookViewId="0">
      <selection activeCell="Q44" sqref="Q44"/>
    </sheetView>
  </sheetViews>
  <sheetFormatPr defaultColWidth="8.7265625" defaultRowHeight="14.5"/>
  <cols>
    <col min="1" max="1" width="3.81640625" style="550" customWidth="1"/>
    <col min="2" max="2" width="22.81640625" style="550" customWidth="1"/>
    <col min="3" max="10" width="10.81640625" style="550" customWidth="1"/>
    <col min="11" max="16384" width="8.7265625" style="550"/>
  </cols>
  <sheetData>
    <row r="1" spans="1:10" s="605" customFormat="1" ht="19.5">
      <c r="B1" s="949" t="s">
        <v>459</v>
      </c>
      <c r="C1" s="949"/>
      <c r="D1" s="949"/>
      <c r="E1" s="949"/>
      <c r="F1" s="949"/>
      <c r="G1" s="949"/>
      <c r="H1" s="949"/>
      <c r="I1" s="949"/>
      <c r="J1" s="607" t="str">
        <f>'School Information'!$G$3</f>
        <v>2022-23</v>
      </c>
    </row>
    <row r="3" spans="1:10">
      <c r="A3" s="551"/>
      <c r="B3" s="551"/>
    </row>
    <row r="4" spans="1:10">
      <c r="B4" s="550" t="s">
        <v>417</v>
      </c>
    </row>
    <row r="5" spans="1:10">
      <c r="B5" s="550" t="s">
        <v>418</v>
      </c>
    </row>
    <row r="6" spans="1:10">
      <c r="B6" s="550" t="s">
        <v>419</v>
      </c>
    </row>
    <row r="7" spans="1:10">
      <c r="B7" s="550" t="s">
        <v>420</v>
      </c>
    </row>
    <row r="9" spans="1:10">
      <c r="B9" s="950"/>
      <c r="C9" s="950"/>
      <c r="D9" s="950"/>
      <c r="E9" s="950"/>
      <c r="F9" s="950"/>
      <c r="G9" s="950"/>
      <c r="H9" s="950"/>
      <c r="I9" s="950"/>
      <c r="J9" s="950"/>
    </row>
    <row r="10" spans="1:10">
      <c r="B10" s="950"/>
      <c r="C10" s="950"/>
      <c r="D10" s="950"/>
      <c r="E10" s="950"/>
      <c r="F10" s="950"/>
      <c r="G10" s="950"/>
      <c r="H10" s="950"/>
      <c r="I10" s="950"/>
      <c r="J10" s="950"/>
    </row>
    <row r="11" spans="1:10">
      <c r="B11" s="950"/>
      <c r="C11" s="950"/>
      <c r="D11" s="950"/>
      <c r="E11" s="950"/>
      <c r="F11" s="950"/>
      <c r="G11" s="950"/>
      <c r="H11" s="950"/>
      <c r="I11" s="950"/>
      <c r="J11" s="950"/>
    </row>
    <row r="12" spans="1:10">
      <c r="B12" s="950"/>
      <c r="C12" s="950"/>
      <c r="D12" s="950"/>
      <c r="E12" s="950"/>
      <c r="F12" s="950"/>
      <c r="G12" s="950"/>
      <c r="H12" s="950"/>
      <c r="I12" s="950"/>
      <c r="J12" s="950"/>
    </row>
    <row r="13" spans="1:10">
      <c r="B13" s="950"/>
      <c r="C13" s="950"/>
      <c r="D13" s="950"/>
      <c r="E13" s="950"/>
      <c r="F13" s="950"/>
      <c r="G13" s="950"/>
      <c r="H13" s="950"/>
      <c r="I13" s="950"/>
      <c r="J13" s="950"/>
    </row>
    <row r="14" spans="1:10">
      <c r="B14" s="950"/>
      <c r="C14" s="950"/>
      <c r="D14" s="950"/>
      <c r="E14" s="950"/>
      <c r="F14" s="950"/>
      <c r="G14" s="950"/>
      <c r="H14" s="950"/>
      <c r="I14" s="950"/>
      <c r="J14" s="950"/>
    </row>
    <row r="15" spans="1:10">
      <c r="B15" s="950"/>
      <c r="C15" s="950"/>
      <c r="D15" s="950"/>
      <c r="E15" s="950"/>
      <c r="F15" s="950"/>
      <c r="G15" s="950"/>
      <c r="H15" s="950"/>
      <c r="I15" s="950"/>
      <c r="J15" s="950"/>
    </row>
    <row r="16" spans="1:10">
      <c r="B16" s="950"/>
      <c r="C16" s="950"/>
      <c r="D16" s="950"/>
      <c r="E16" s="950"/>
      <c r="F16" s="950"/>
      <c r="G16" s="950"/>
      <c r="H16" s="950"/>
      <c r="I16" s="950"/>
      <c r="J16" s="950"/>
    </row>
    <row r="17" spans="2:10">
      <c r="B17" s="950"/>
      <c r="C17" s="950"/>
      <c r="D17" s="950"/>
      <c r="E17" s="950"/>
      <c r="F17" s="950"/>
      <c r="G17" s="950"/>
      <c r="H17" s="950"/>
      <c r="I17" s="950"/>
      <c r="J17" s="950"/>
    </row>
    <row r="18" spans="2:10">
      <c r="B18" s="950"/>
      <c r="C18" s="950"/>
      <c r="D18" s="950"/>
      <c r="E18" s="950"/>
      <c r="F18" s="950"/>
      <c r="G18" s="950"/>
      <c r="H18" s="950"/>
      <c r="I18" s="950"/>
      <c r="J18" s="950"/>
    </row>
    <row r="19" spans="2:10">
      <c r="B19" s="950"/>
      <c r="C19" s="950"/>
      <c r="D19" s="950"/>
      <c r="E19" s="950"/>
      <c r="F19" s="950"/>
      <c r="G19" s="950"/>
      <c r="H19" s="950"/>
      <c r="I19" s="950"/>
      <c r="J19" s="950"/>
    </row>
    <row r="20" spans="2:10">
      <c r="B20" s="950"/>
      <c r="C20" s="950"/>
      <c r="D20" s="950"/>
      <c r="E20" s="950"/>
      <c r="F20" s="950"/>
      <c r="G20" s="950"/>
      <c r="H20" s="950"/>
      <c r="I20" s="950"/>
      <c r="J20" s="950"/>
    </row>
    <row r="21" spans="2:10">
      <c r="B21" s="950"/>
      <c r="C21" s="950"/>
      <c r="D21" s="950"/>
      <c r="E21" s="950"/>
      <c r="F21" s="950"/>
      <c r="G21" s="950"/>
      <c r="H21" s="950"/>
      <c r="I21" s="950"/>
      <c r="J21" s="950"/>
    </row>
    <row r="22" spans="2:10">
      <c r="B22" s="950"/>
      <c r="C22" s="950"/>
      <c r="D22" s="950"/>
      <c r="E22" s="950"/>
      <c r="F22" s="950"/>
      <c r="G22" s="950"/>
      <c r="H22" s="950"/>
      <c r="I22" s="950"/>
      <c r="J22" s="950"/>
    </row>
    <row r="23" spans="2:10">
      <c r="B23" s="950"/>
      <c r="C23" s="950"/>
      <c r="D23" s="950"/>
      <c r="E23" s="950"/>
      <c r="F23" s="950"/>
      <c r="G23" s="950"/>
      <c r="H23" s="950"/>
      <c r="I23" s="950"/>
      <c r="J23" s="950"/>
    </row>
    <row r="24" spans="2:10">
      <c r="B24" s="950"/>
      <c r="C24" s="950"/>
      <c r="D24" s="950"/>
      <c r="E24" s="950"/>
      <c r="F24" s="950"/>
      <c r="G24" s="950"/>
      <c r="H24" s="950"/>
      <c r="I24" s="950"/>
      <c r="J24" s="950"/>
    </row>
    <row r="25" spans="2:10">
      <c r="B25" s="950"/>
      <c r="C25" s="950"/>
      <c r="D25" s="950"/>
      <c r="E25" s="950"/>
      <c r="F25" s="950"/>
      <c r="G25" s="950"/>
      <c r="H25" s="950"/>
      <c r="I25" s="950"/>
      <c r="J25" s="950"/>
    </row>
    <row r="26" spans="2:10">
      <c r="B26" s="950"/>
      <c r="C26" s="950"/>
      <c r="D26" s="950"/>
      <c r="E26" s="950"/>
      <c r="F26" s="950"/>
      <c r="G26" s="950"/>
      <c r="H26" s="950"/>
      <c r="I26" s="950"/>
      <c r="J26" s="950"/>
    </row>
    <row r="27" spans="2:10">
      <c r="B27" s="950"/>
      <c r="C27" s="950"/>
      <c r="D27" s="950"/>
      <c r="E27" s="950"/>
      <c r="F27" s="950"/>
      <c r="G27" s="950"/>
      <c r="H27" s="950"/>
      <c r="I27" s="950"/>
      <c r="J27" s="950"/>
    </row>
    <row r="28" spans="2:10">
      <c r="B28" s="950"/>
      <c r="C28" s="950"/>
      <c r="D28" s="950"/>
      <c r="E28" s="950"/>
      <c r="F28" s="950"/>
      <c r="G28" s="950"/>
      <c r="H28" s="950"/>
      <c r="I28" s="950"/>
      <c r="J28" s="950"/>
    </row>
    <row r="29" spans="2:10">
      <c r="B29" s="950"/>
      <c r="C29" s="950"/>
      <c r="D29" s="950"/>
      <c r="E29" s="950"/>
      <c r="F29" s="950"/>
      <c r="G29" s="950"/>
      <c r="H29" s="950"/>
      <c r="I29" s="950"/>
      <c r="J29" s="950"/>
    </row>
    <row r="30" spans="2:10">
      <c r="B30" s="950"/>
      <c r="C30" s="950"/>
      <c r="D30" s="950"/>
      <c r="E30" s="950"/>
      <c r="F30" s="950"/>
      <c r="G30" s="950"/>
      <c r="H30" s="950"/>
      <c r="I30" s="950"/>
      <c r="J30" s="950"/>
    </row>
    <row r="31" spans="2:10">
      <c r="B31" s="950"/>
      <c r="C31" s="950"/>
      <c r="D31" s="950"/>
      <c r="E31" s="950"/>
      <c r="F31" s="950"/>
      <c r="G31" s="950"/>
      <c r="H31" s="950"/>
      <c r="I31" s="950"/>
      <c r="J31" s="950"/>
    </row>
    <row r="32" spans="2:10">
      <c r="B32" s="950"/>
      <c r="C32" s="950"/>
      <c r="D32" s="950"/>
      <c r="E32" s="950"/>
      <c r="F32" s="950"/>
      <c r="G32" s="950"/>
      <c r="H32" s="950"/>
      <c r="I32" s="950"/>
      <c r="J32" s="950"/>
    </row>
    <row r="33" spans="2:10">
      <c r="B33" s="950"/>
      <c r="C33" s="950"/>
      <c r="D33" s="950"/>
      <c r="E33" s="950"/>
      <c r="F33" s="950"/>
      <c r="G33" s="950"/>
      <c r="H33" s="950"/>
      <c r="I33" s="950"/>
      <c r="J33" s="950"/>
    </row>
    <row r="34" spans="2:10">
      <c r="B34" s="950"/>
      <c r="C34" s="950"/>
      <c r="D34" s="950"/>
      <c r="E34" s="950"/>
      <c r="F34" s="950"/>
      <c r="G34" s="950"/>
      <c r="H34" s="950"/>
      <c r="I34" s="950"/>
      <c r="J34" s="950"/>
    </row>
    <row r="35" spans="2:10">
      <c r="B35" s="950"/>
      <c r="C35" s="950"/>
      <c r="D35" s="950"/>
      <c r="E35" s="950"/>
      <c r="F35" s="950"/>
      <c r="G35" s="950"/>
      <c r="H35" s="950"/>
      <c r="I35" s="950"/>
      <c r="J35" s="950"/>
    </row>
    <row r="36" spans="2:10">
      <c r="B36" s="950"/>
      <c r="C36" s="950"/>
      <c r="D36" s="950"/>
      <c r="E36" s="950"/>
      <c r="F36" s="950"/>
      <c r="G36" s="950"/>
      <c r="H36" s="950"/>
      <c r="I36" s="950"/>
      <c r="J36" s="950"/>
    </row>
    <row r="37" spans="2:10">
      <c r="B37" s="950"/>
      <c r="C37" s="950"/>
      <c r="D37" s="950"/>
      <c r="E37" s="950"/>
      <c r="F37" s="950"/>
      <c r="G37" s="950"/>
      <c r="H37" s="950"/>
      <c r="I37" s="950"/>
      <c r="J37" s="950"/>
    </row>
    <row r="38" spans="2:10">
      <c r="B38" s="950"/>
      <c r="C38" s="950"/>
      <c r="D38" s="950"/>
      <c r="E38" s="950"/>
      <c r="F38" s="950"/>
      <c r="G38" s="950"/>
      <c r="H38" s="950"/>
      <c r="I38" s="950"/>
      <c r="J38" s="950"/>
    </row>
    <row r="39" spans="2:10">
      <c r="B39" s="950"/>
      <c r="C39" s="950"/>
      <c r="D39" s="950"/>
      <c r="E39" s="950"/>
      <c r="F39" s="950"/>
      <c r="G39" s="950"/>
      <c r="H39" s="950"/>
      <c r="I39" s="950"/>
      <c r="J39" s="950"/>
    </row>
    <row r="40" spans="2:10">
      <c r="B40" s="950"/>
      <c r="C40" s="950"/>
      <c r="D40" s="950"/>
      <c r="E40" s="950"/>
      <c r="F40" s="950"/>
      <c r="G40" s="950"/>
      <c r="H40" s="950"/>
      <c r="I40" s="950"/>
      <c r="J40" s="950"/>
    </row>
    <row r="41" spans="2:10">
      <c r="B41" s="950"/>
      <c r="C41" s="950"/>
      <c r="D41" s="950"/>
      <c r="E41" s="950"/>
      <c r="F41" s="950"/>
      <c r="G41" s="950"/>
      <c r="H41" s="950"/>
      <c r="I41" s="950"/>
      <c r="J41" s="950"/>
    </row>
  </sheetData>
  <customSheetViews>
    <customSheetView guid="{5556DC96-D068-44A2-945F-92CF014D11AC}" fitToPage="1">
      <pageMargins left="0" right="0" top="0" bottom="0" header="0" footer="0"/>
      <printOptions gridLines="1"/>
      <pageSetup scale="85" orientation="portrait" r:id="rId1"/>
      <headerFooter alignWithMargins="0">
        <oddFooter>&amp;L&amp;8File: &amp;Z&amp;F
Sheet: &amp;A&amp;R&amp;8&amp;P of &amp;N</oddFooter>
      </headerFooter>
    </customSheetView>
  </customSheetViews>
  <mergeCells count="34">
    <mergeCell ref="B13:J13"/>
    <mergeCell ref="B14:J14"/>
    <mergeCell ref="B15:J15"/>
    <mergeCell ref="B16:J16"/>
    <mergeCell ref="B21:J21"/>
    <mergeCell ref="B41:J41"/>
    <mergeCell ref="B25:J25"/>
    <mergeCell ref="B26:J26"/>
    <mergeCell ref="B27:J27"/>
    <mergeCell ref="B28:J28"/>
    <mergeCell ref="B29:J29"/>
    <mergeCell ref="B33:J33"/>
    <mergeCell ref="B34:J34"/>
    <mergeCell ref="B35:J35"/>
    <mergeCell ref="B36:J36"/>
    <mergeCell ref="B31:J31"/>
    <mergeCell ref="B32:J32"/>
    <mergeCell ref="B30:J30"/>
    <mergeCell ref="B1:I1"/>
    <mergeCell ref="B37:J37"/>
    <mergeCell ref="B38:J38"/>
    <mergeCell ref="B39:J39"/>
    <mergeCell ref="B40:J40"/>
    <mergeCell ref="B22:J22"/>
    <mergeCell ref="B23:J23"/>
    <mergeCell ref="B24:J24"/>
    <mergeCell ref="B17:J17"/>
    <mergeCell ref="B18:J18"/>
    <mergeCell ref="B19:J19"/>
    <mergeCell ref="B20:J20"/>
    <mergeCell ref="B9:J9"/>
    <mergeCell ref="B10:J10"/>
    <mergeCell ref="B11:J11"/>
    <mergeCell ref="B12:J12"/>
  </mergeCells>
  <phoneticPr fontId="20" type="noConversion"/>
  <printOptions gridLines="1"/>
  <pageMargins left="0.5" right="0.5" top="0.5" bottom="0.5" header="0.25" footer="0.25"/>
  <pageSetup scale="85" orientation="portrait" r:id="rId2"/>
  <headerFooter alignWithMargins="0">
    <oddFooter>&amp;L&amp;8File: &amp;Z&amp;F
Sheet: &amp;A&amp;R&amp;8&amp;P of &amp;N</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codeName="Sheet56">
    <tabColor indexed="46"/>
    <pageSetUpPr fitToPage="1"/>
  </sheetPr>
  <dimension ref="A1:J48"/>
  <sheetViews>
    <sheetView workbookViewId="0">
      <selection sqref="A1:I1"/>
    </sheetView>
  </sheetViews>
  <sheetFormatPr defaultRowHeight="13"/>
  <cols>
    <col min="1" max="1" width="5.453125" customWidth="1"/>
    <col min="2" max="2" width="23.81640625" customWidth="1"/>
    <col min="3" max="3" width="11.1796875" customWidth="1"/>
    <col min="4" max="10" width="10.81640625" customWidth="1"/>
  </cols>
  <sheetData>
    <row r="1" spans="1:10" ht="13.5">
      <c r="A1" s="10"/>
      <c r="B1" s="10"/>
      <c r="C1" s="10"/>
      <c r="D1" s="10"/>
      <c r="E1" s="219" t="s">
        <v>229</v>
      </c>
      <c r="F1" s="10"/>
      <c r="G1" s="10"/>
      <c r="H1" s="10"/>
      <c r="I1" s="2"/>
      <c r="J1" s="357" t="str">
        <f>'School Information'!$G$3</f>
        <v>2022-23</v>
      </c>
    </row>
    <row r="2" spans="1:10" ht="13.5">
      <c r="A2" s="10"/>
      <c r="B2" s="10"/>
      <c r="C2" s="10"/>
      <c r="D2" s="10"/>
      <c r="E2" s="227"/>
      <c r="F2" s="10"/>
      <c r="G2" s="10"/>
      <c r="H2" s="10"/>
      <c r="I2" s="10"/>
      <c r="J2" s="2"/>
    </row>
    <row r="3" spans="1:10">
      <c r="A3" s="20"/>
      <c r="B3" s="20"/>
      <c r="C3" s="20"/>
      <c r="D3" s="29"/>
      <c r="E3" s="30" t="s">
        <v>421</v>
      </c>
      <c r="F3" s="29"/>
      <c r="G3" s="20"/>
      <c r="H3" s="20"/>
      <c r="I3" s="20"/>
      <c r="J3" s="8"/>
    </row>
    <row r="4" spans="1:10" ht="13.5">
      <c r="A4" s="10"/>
      <c r="B4" s="10"/>
      <c r="C4" s="10"/>
      <c r="D4" s="951" t="s">
        <v>422</v>
      </c>
      <c r="E4" s="951"/>
      <c r="F4" s="951"/>
      <c r="G4" s="10"/>
      <c r="H4" s="10"/>
      <c r="I4" s="10"/>
      <c r="J4" s="2"/>
    </row>
    <row r="5" spans="1:10" ht="13.5">
      <c r="A5" s="10"/>
      <c r="B5" s="10"/>
      <c r="C5" s="10"/>
      <c r="D5" s="19"/>
      <c r="E5" s="19"/>
      <c r="F5" s="19"/>
      <c r="G5" s="10"/>
      <c r="H5" s="10"/>
      <c r="I5" s="10"/>
      <c r="J5" s="2"/>
    </row>
    <row r="6" spans="1:10" ht="13.5">
      <c r="A6" s="10"/>
      <c r="B6" s="17" t="s">
        <v>423</v>
      </c>
      <c r="C6" s="10"/>
      <c r="D6" s="10"/>
      <c r="E6" s="219"/>
      <c r="F6" s="10"/>
      <c r="G6" s="10"/>
      <c r="H6" s="10"/>
      <c r="I6" s="10"/>
      <c r="J6" s="2"/>
    </row>
    <row r="7" spans="1:10" ht="13.5">
      <c r="A7" s="10"/>
      <c r="B7" s="48" t="s">
        <v>424</v>
      </c>
      <c r="C7" s="10"/>
      <c r="D7" s="10"/>
      <c r="E7" s="37"/>
      <c r="F7" s="10"/>
      <c r="G7" s="10"/>
      <c r="H7" s="10"/>
      <c r="I7" s="10"/>
      <c r="J7" s="2"/>
    </row>
    <row r="8" spans="1:10" ht="13.5">
      <c r="A8" s="10"/>
      <c r="B8" s="10"/>
      <c r="C8" s="10"/>
      <c r="D8" s="10"/>
      <c r="E8" s="10"/>
      <c r="F8" s="10"/>
      <c r="G8" s="10"/>
      <c r="H8" s="10"/>
      <c r="I8" s="10"/>
      <c r="J8" s="2"/>
    </row>
    <row r="9" spans="1:10" ht="37.5" customHeight="1">
      <c r="A9" s="10"/>
      <c r="B9" s="953" t="s">
        <v>425</v>
      </c>
      <c r="C9" s="953"/>
      <c r="D9" s="953"/>
      <c r="E9" s="953"/>
      <c r="F9" s="953"/>
      <c r="G9" s="953"/>
      <c r="H9" s="953"/>
      <c r="I9" s="953"/>
      <c r="J9" s="953"/>
    </row>
    <row r="10" spans="1:10" ht="13.5">
      <c r="A10" s="10"/>
      <c r="B10" s="10"/>
      <c r="C10" s="10"/>
      <c r="D10" s="10"/>
      <c r="E10" s="10"/>
      <c r="F10" s="10"/>
      <c r="G10" s="10"/>
      <c r="H10" s="10"/>
      <c r="I10" s="10"/>
      <c r="J10" s="2"/>
    </row>
    <row r="11" spans="1:10" ht="14" thickBot="1">
      <c r="A11" s="10"/>
      <c r="B11" s="10"/>
      <c r="C11" s="10"/>
      <c r="D11" s="10"/>
      <c r="E11" s="10"/>
      <c r="F11" s="10"/>
      <c r="G11" s="10"/>
      <c r="H11" s="10"/>
      <c r="I11" s="10"/>
      <c r="J11" s="2"/>
    </row>
    <row r="12" spans="1:10" ht="14" thickBot="1">
      <c r="A12" s="25"/>
      <c r="B12" s="25"/>
      <c r="C12" s="65" t="s">
        <v>426</v>
      </c>
      <c r="D12" s="261"/>
      <c r="E12" s="920" t="s">
        <v>427</v>
      </c>
      <c r="F12" s="952"/>
      <c r="G12" s="10"/>
      <c r="H12" s="10"/>
      <c r="I12" s="10"/>
      <c r="J12" s="2"/>
    </row>
    <row r="13" spans="1:10" ht="21.5" thickBot="1">
      <c r="A13" s="25"/>
      <c r="B13" s="548" t="s">
        <v>33</v>
      </c>
      <c r="C13" s="419" t="s">
        <v>236</v>
      </c>
      <c r="D13" s="541" t="s">
        <v>237</v>
      </c>
      <c r="E13" s="419" t="s">
        <v>236</v>
      </c>
      <c r="F13" s="426" t="s">
        <v>237</v>
      </c>
      <c r="G13" s="10"/>
      <c r="H13" s="10"/>
      <c r="I13" s="10"/>
      <c r="J13" s="2"/>
    </row>
    <row r="14" spans="1:10" ht="14" thickBot="1">
      <c r="A14" s="25"/>
      <c r="B14" s="268"/>
      <c r="C14" s="501">
        <v>1</v>
      </c>
      <c r="D14" s="500">
        <v>2</v>
      </c>
      <c r="E14" s="74">
        <v>3</v>
      </c>
      <c r="F14" s="76">
        <v>4</v>
      </c>
      <c r="G14" s="10"/>
      <c r="H14" s="10"/>
      <c r="I14" s="10"/>
      <c r="J14" s="2"/>
    </row>
    <row r="15" spans="1:10" ht="13.5">
      <c r="A15" s="25"/>
      <c r="B15" s="492" t="s">
        <v>39</v>
      </c>
      <c r="C15" s="506">
        <f>'exp mthd2 team travel by sport'!C6+'exp mthd2 equipment by sport'!C6+'exp mthd2 game exp by sport'!C6</f>
        <v>0</v>
      </c>
      <c r="D15" s="505"/>
      <c r="E15" s="504" t="str">
        <f>IF('Addt''l Info Table 1 - Athl Part'!D12=0,"",C15/'Addt''l Info Table 1 - Athl Part'!D12)</f>
        <v/>
      </c>
      <c r="F15" s="499" t="str">
        <f>IF('Addt''l Info Table 1 - Athl Part'!E12=0,"",D15/'Addt''l Info Table 1 - Athl Part'!E12)</f>
        <v/>
      </c>
      <c r="G15" s="10"/>
      <c r="H15" s="10"/>
      <c r="I15" s="10"/>
      <c r="J15" s="2"/>
    </row>
    <row r="16" spans="1:10" ht="13.5">
      <c r="A16" s="25"/>
      <c r="B16" s="492" t="s">
        <v>41</v>
      </c>
      <c r="C16" s="506">
        <f>'exp mthd2 team travel by sport'!C8+'exp mthd2 equipment by sport'!C8+'exp mthd2 game exp by sport'!C8</f>
        <v>0</v>
      </c>
      <c r="D16" s="507">
        <f>'exp mthd2 team travel by sport'!E8+'exp mthd2 equipment by sport'!E8+'exp mthd2 game exp by sport'!E8</f>
        <v>0</v>
      </c>
      <c r="E16" s="506" t="str">
        <f>IF('Addt''l Info Table 1 - Athl Part'!D13=0,"",C16/'Addt''l Info Table 1 - Athl Part'!D13)</f>
        <v/>
      </c>
      <c r="F16" s="498" t="str">
        <f>IF('Addt''l Info Table 1 - Athl Part'!E13=0,"",D16/'Addt''l Info Table 1 - Athl Part'!E13)</f>
        <v/>
      </c>
      <c r="G16" s="10"/>
      <c r="H16" s="10"/>
      <c r="I16" s="10"/>
      <c r="J16" s="2"/>
    </row>
    <row r="17" spans="1:10" ht="13.5">
      <c r="A17" s="25"/>
      <c r="B17" s="492" t="s">
        <v>43</v>
      </c>
      <c r="C17" s="508"/>
      <c r="D17" s="509">
        <f>'exp mthd2 team travel by sport'!E9+'exp mthd2 equipment by sport'!E9+'exp mthd2 game exp by sport'!E9</f>
        <v>0</v>
      </c>
      <c r="E17" s="508" t="str">
        <f>IF('Addt''l Info Table 1 - Athl Part'!D14=0,"",C17/'Addt''l Info Table 1 - Athl Part'!D14)</f>
        <v/>
      </c>
      <c r="F17" s="496" t="str">
        <f>IF('Addt''l Info Table 1 - Athl Part'!E14=0,"",D17/'Addt''l Info Table 1 - Athl Part'!E14)</f>
        <v/>
      </c>
      <c r="G17" s="10"/>
      <c r="H17" s="10"/>
      <c r="I17" s="10"/>
      <c r="J17" s="2"/>
    </row>
    <row r="18" spans="1:10" ht="13.5">
      <c r="A18" s="25"/>
      <c r="B18" s="492" t="s">
        <v>45</v>
      </c>
      <c r="C18" s="510">
        <f>'exp mthd2 team travel by sport'!C10+'exp mthd2 equipment by sport'!C10+'exp mthd2 game exp by sport'!C10</f>
        <v>0</v>
      </c>
      <c r="D18" s="507">
        <f>'exp mthd2 team travel by sport'!E10+'exp mthd2 equipment by sport'!E10+'exp mthd2 game exp by sport'!E10</f>
        <v>0</v>
      </c>
      <c r="E18" s="510" t="str">
        <f>IF('Addt''l Info Table 1 - Athl Part'!D15=0,"",C18/'Addt''l Info Table 1 - Athl Part'!D15)</f>
        <v/>
      </c>
      <c r="F18" s="498" t="str">
        <f>IF('Addt''l Info Table 1 - Athl Part'!E15=0,"",D18/'Addt''l Info Table 1 - Athl Part'!E15)</f>
        <v/>
      </c>
      <c r="G18" s="10"/>
      <c r="H18" s="10"/>
      <c r="I18" s="10"/>
      <c r="J18" s="2"/>
    </row>
    <row r="19" spans="1:10" ht="13.5">
      <c r="A19" s="25"/>
      <c r="B19" s="492" t="s">
        <v>46</v>
      </c>
      <c r="C19" s="508"/>
      <c r="D19" s="507">
        <f>'exp mthd2 team travel by sport'!E11+'exp mthd2 equipment by sport'!E11+'exp mthd2 game exp by sport'!E11</f>
        <v>0</v>
      </c>
      <c r="E19" s="508" t="str">
        <f>IF('Addt''l Info Table 1 - Athl Part'!D16=0,"",C19/'Addt''l Info Table 1 - Athl Part'!D16)</f>
        <v/>
      </c>
      <c r="F19" s="498" t="str">
        <f>IF('Addt''l Info Table 1 - Athl Part'!E16=0,"",D19/'Addt''l Info Table 1 - Athl Part'!E16)</f>
        <v/>
      </c>
      <c r="G19" s="10"/>
      <c r="H19" s="10"/>
      <c r="I19" s="10"/>
      <c r="J19" s="2"/>
    </row>
    <row r="20" spans="1:10" ht="13.5">
      <c r="A20" s="25"/>
      <c r="B20" s="492" t="s">
        <v>47</v>
      </c>
      <c r="C20" s="506">
        <f>'exp mthd2 team travel by sport'!C12+'exp mthd2 equipment by sport'!C12+'exp mthd2 game exp by sport'!C12</f>
        <v>0</v>
      </c>
      <c r="D20" s="507">
        <f>'exp mthd2 team travel by sport'!E12+'exp mthd2 equipment by sport'!E12+'exp mthd2 game exp by sport'!E12</f>
        <v>0</v>
      </c>
      <c r="E20" s="506" t="str">
        <f>IF('Addt''l Info Table 1 - Athl Part'!D17=0,"",C20/'Addt''l Info Table 1 - Athl Part'!D17)</f>
        <v/>
      </c>
      <c r="F20" s="498" t="str">
        <f>IF('Addt''l Info Table 1 - Athl Part'!E17=0,"",D20/'Addt''l Info Table 1 - Athl Part'!E17)</f>
        <v/>
      </c>
      <c r="G20" s="10"/>
      <c r="H20" s="10"/>
      <c r="I20" s="10"/>
      <c r="J20" s="2"/>
    </row>
    <row r="21" spans="1:10" ht="13.5">
      <c r="A21" s="25"/>
      <c r="B21" s="492" t="s">
        <v>48</v>
      </c>
      <c r="C21" s="508"/>
      <c r="D21" s="507">
        <f>'exp mthd2 team travel by sport'!E13+'exp mthd2 equipment by sport'!E13+'exp mthd2 game exp by sport'!E13</f>
        <v>0</v>
      </c>
      <c r="E21" s="508" t="str">
        <f>IF('Addt''l Info Table 1 - Athl Part'!D18=0,"",C21/'Addt''l Info Table 1 - Athl Part'!D18)</f>
        <v/>
      </c>
      <c r="F21" s="498" t="str">
        <f>IF('Addt''l Info Table 1 - Athl Part'!E18=0,"",D21/'Addt''l Info Table 1 - Athl Part'!E18)</f>
        <v/>
      </c>
      <c r="G21" s="10"/>
      <c r="H21" s="10"/>
      <c r="I21" s="10"/>
      <c r="J21" s="2"/>
    </row>
    <row r="22" spans="1:10" ht="13.5">
      <c r="A22" s="25"/>
      <c r="B22" s="492" t="s">
        <v>49</v>
      </c>
      <c r="C22" s="506">
        <f>'exp mthd2 team travel by sport'!C14+'exp mthd2 equipment by sport'!C14+'exp mthd2 game exp by sport'!C14</f>
        <v>0</v>
      </c>
      <c r="D22" s="511"/>
      <c r="E22" s="506" t="str">
        <f>IF('Addt''l Info Table 1 - Athl Part'!D19=0,"",C22/'Addt''l Info Table 1 - Athl Part'!D19)</f>
        <v/>
      </c>
      <c r="F22" s="497" t="str">
        <f>IF('Addt''l Info Table 1 - Athl Part'!E19=0,"",D22/'Addt''l Info Table 1 - Athl Part'!E19)</f>
        <v/>
      </c>
      <c r="G22" s="10"/>
      <c r="H22" s="10"/>
      <c r="I22" s="10"/>
      <c r="J22" s="2"/>
    </row>
    <row r="23" spans="1:10" ht="13.5">
      <c r="A23" s="25"/>
      <c r="B23" s="492" t="s">
        <v>50</v>
      </c>
      <c r="C23" s="510">
        <f>'exp mthd2 team travel by sport'!C15+'exp mthd2 equipment by sport'!C15+'exp mthd2 game exp by sport'!C15</f>
        <v>0</v>
      </c>
      <c r="D23" s="509">
        <f>'exp mthd2 team travel by sport'!E15+'exp mthd2 equipment by sport'!E15+'exp mthd2 game exp by sport'!E15</f>
        <v>0</v>
      </c>
      <c r="E23" s="510" t="str">
        <f>IF('Addt''l Info Table 1 - Athl Part'!D20=0,"",C23/'Addt''l Info Table 1 - Athl Part'!D20)</f>
        <v/>
      </c>
      <c r="F23" s="496" t="str">
        <f>IF('Addt''l Info Table 1 - Athl Part'!E20=0,"",D23/'Addt''l Info Table 1 - Athl Part'!E20)</f>
        <v/>
      </c>
      <c r="G23" s="10"/>
      <c r="H23" s="10"/>
      <c r="I23" s="10"/>
      <c r="J23" s="2"/>
    </row>
    <row r="24" spans="1:10" ht="13.5">
      <c r="A24" s="25"/>
      <c r="B24" s="492" t="s">
        <v>51</v>
      </c>
      <c r="C24" s="510">
        <f>'exp mthd2 team travel by sport'!C16+'exp mthd2 equipment by sport'!C16+'exp mthd2 game exp by sport'!C16</f>
        <v>0</v>
      </c>
      <c r="D24" s="507">
        <f>'exp mthd2 team travel by sport'!E16+'exp mthd2 equipment by sport'!E16+'exp mthd2 game exp by sport'!E16</f>
        <v>0</v>
      </c>
      <c r="E24" s="510" t="str">
        <f>IF('Addt''l Info Table 1 - Athl Part'!D21=0,"",C24/'Addt''l Info Table 1 - Athl Part'!D21)</f>
        <v/>
      </c>
      <c r="F24" s="498" t="str">
        <f>IF('Addt''l Info Table 1 - Athl Part'!E21=0,"",D24/'Addt''l Info Table 1 - Athl Part'!E21)</f>
        <v/>
      </c>
      <c r="G24" s="10"/>
      <c r="H24" s="10"/>
      <c r="I24" s="10"/>
      <c r="J24" s="2"/>
    </row>
    <row r="25" spans="1:10" ht="13.5">
      <c r="A25" s="25"/>
      <c r="B25" s="492" t="s">
        <v>52</v>
      </c>
      <c r="C25" s="510">
        <f>'exp mthd2 team travel by sport'!C17+'exp mthd2 equipment by sport'!C17+'exp mthd2 game exp by sport'!C17</f>
        <v>0</v>
      </c>
      <c r="D25" s="507">
        <f>'exp mthd2 team travel by sport'!E17+'exp mthd2 equipment by sport'!E17+'exp mthd2 game exp by sport'!E17</f>
        <v>0</v>
      </c>
      <c r="E25" s="510" t="str">
        <f>IF('Addt''l Info Table 1 - Athl Part'!D22=0,"",C25/'Addt''l Info Table 1 - Athl Part'!D22)</f>
        <v/>
      </c>
      <c r="F25" s="498" t="str">
        <f>IF('Addt''l Info Table 1 - Athl Part'!E22=0,"",D25/'Addt''l Info Table 1 - Athl Part'!E22)</f>
        <v/>
      </c>
      <c r="G25" s="10"/>
      <c r="H25" s="10"/>
      <c r="I25" s="10"/>
      <c r="J25" s="2"/>
    </row>
    <row r="26" spans="1:10" ht="13.5">
      <c r="A26" s="25"/>
      <c r="B26" s="492" t="s">
        <v>53</v>
      </c>
      <c r="C26" s="510">
        <f>'exp mthd2 team travel by sport'!C18+'exp mthd2 equipment by sport'!C18+'exp mthd2 game exp by sport'!C18</f>
        <v>0</v>
      </c>
      <c r="D26" s="507">
        <f>'exp mthd2 team travel by sport'!E18+'exp mthd2 equipment by sport'!E18+'exp mthd2 game exp by sport'!E18</f>
        <v>0</v>
      </c>
      <c r="E26" s="510" t="str">
        <f>IF('Addt''l Info Table 1 - Athl Part'!D23=0,"",C26/'Addt''l Info Table 1 - Athl Part'!D23)</f>
        <v/>
      </c>
      <c r="F26" s="498" t="str">
        <f>IF('Addt''l Info Table 1 - Athl Part'!E23=0,"",D26/'Addt''l Info Table 1 - Athl Part'!E23)</f>
        <v/>
      </c>
      <c r="G26" s="10"/>
      <c r="H26" s="10"/>
      <c r="I26" s="10"/>
      <c r="J26" s="2"/>
    </row>
    <row r="27" spans="1:10" ht="13.5">
      <c r="A27" s="25"/>
      <c r="B27" s="492" t="s">
        <v>54</v>
      </c>
      <c r="C27" s="510">
        <f>'exp mthd2 team travel by sport'!C19+'exp mthd2 equipment by sport'!C19+'exp mthd2 game exp by sport'!C19</f>
        <v>0</v>
      </c>
      <c r="D27" s="507">
        <f>'exp mthd2 team travel by sport'!E19+'exp mthd2 equipment by sport'!E19+'exp mthd2 game exp by sport'!E19</f>
        <v>0</v>
      </c>
      <c r="E27" s="510" t="str">
        <f>IF('Addt''l Info Table 1 - Athl Part'!D24=0,"",C27/'Addt''l Info Table 1 - Athl Part'!D24)</f>
        <v/>
      </c>
      <c r="F27" s="498" t="str">
        <f>IF('Addt''l Info Table 1 - Athl Part'!E24=0,"",D27/'Addt''l Info Table 1 - Athl Part'!E24)</f>
        <v/>
      </c>
      <c r="G27" s="10"/>
      <c r="H27" s="10"/>
      <c r="I27" s="10"/>
      <c r="J27" s="2"/>
    </row>
    <row r="28" spans="1:10" ht="13.5">
      <c r="A28" s="25"/>
      <c r="B28" s="492" t="s">
        <v>55</v>
      </c>
      <c r="C28" s="508"/>
      <c r="D28" s="507">
        <f>'exp mthd2 team travel by sport'!E20+'exp mthd2 equipment by sport'!E20+'exp mthd2 game exp by sport'!E20</f>
        <v>0</v>
      </c>
      <c r="E28" s="508" t="str">
        <f>IF('Addt''l Info Table 1 - Athl Part'!D25=0,"",C28/'Addt''l Info Table 1 - Athl Part'!D25)</f>
        <v/>
      </c>
      <c r="F28" s="498" t="str">
        <f>IF('Addt''l Info Table 1 - Athl Part'!E25=0,"",D28/'Addt''l Info Table 1 - Athl Part'!E25)</f>
        <v/>
      </c>
      <c r="G28" s="10"/>
      <c r="H28" s="10"/>
      <c r="I28" s="10"/>
      <c r="J28" s="2"/>
    </row>
    <row r="29" spans="1:10" ht="13.5">
      <c r="A29" s="25"/>
      <c r="B29" s="492" t="s">
        <v>56</v>
      </c>
      <c r="C29" s="508"/>
      <c r="D29" s="507">
        <f>'exp mthd2 team travel by sport'!E21+'exp mthd2 equipment by sport'!E21+'exp mthd2 game exp by sport'!E21</f>
        <v>0</v>
      </c>
      <c r="E29" s="508" t="str">
        <f>IF('Addt''l Info Table 1 - Athl Part'!D26=0,"",C29/'Addt''l Info Table 1 - Athl Part'!D26)</f>
        <v/>
      </c>
      <c r="F29" s="498" t="str">
        <f>IF('Addt''l Info Table 1 - Athl Part'!E26=0,"",D29/'Addt''l Info Table 1 - Athl Part'!E26)</f>
        <v/>
      </c>
      <c r="G29" s="10"/>
      <c r="H29" s="10"/>
      <c r="I29" s="10"/>
      <c r="J29" s="2"/>
    </row>
    <row r="30" spans="1:10" ht="13.5">
      <c r="A30" s="25"/>
      <c r="B30" s="492" t="s">
        <v>57</v>
      </c>
      <c r="C30" s="508"/>
      <c r="D30" s="507">
        <f>'exp mthd2 team travel by sport'!E22+'exp mthd2 equipment by sport'!E22+'exp mthd2 game exp by sport'!E22</f>
        <v>0</v>
      </c>
      <c r="E30" s="508" t="str">
        <f>IF('Addt''l Info Table 1 - Athl Part'!D27=0,"",C30/'Addt''l Info Table 1 - Athl Part'!D27)</f>
        <v/>
      </c>
      <c r="F30" s="498" t="str">
        <f>IF('Addt''l Info Table 1 - Athl Part'!E27=0,"",D30/'Addt''l Info Table 1 - Athl Part'!E27)</f>
        <v/>
      </c>
      <c r="G30" s="10"/>
      <c r="H30" s="10"/>
      <c r="I30" s="10"/>
      <c r="J30" s="2"/>
    </row>
    <row r="31" spans="1:10" ht="13.5">
      <c r="A31" s="25"/>
      <c r="B31" s="492" t="s">
        <v>58</v>
      </c>
      <c r="C31" s="510">
        <f>'exp mthd2 team travel by sport'!C23+'exp mthd2 equipment by sport'!C23+'exp mthd2 game exp by sport'!C23</f>
        <v>0</v>
      </c>
      <c r="D31" s="507">
        <f>'exp mthd2 team travel by sport'!E23+'exp mthd2 equipment by sport'!E23+'exp mthd2 game exp by sport'!E23</f>
        <v>0</v>
      </c>
      <c r="E31" s="510" t="str">
        <f>IF('Addt''l Info Table 1 - Athl Part'!D28=0,"",C31/'Addt''l Info Table 1 - Athl Part'!D28)</f>
        <v/>
      </c>
      <c r="F31" s="498" t="str">
        <f>IF('Addt''l Info Table 1 - Athl Part'!E28=0,"",D31/'Addt''l Info Table 1 - Athl Part'!E28)</f>
        <v/>
      </c>
      <c r="G31" s="10"/>
      <c r="H31" s="10"/>
      <c r="I31" s="10"/>
      <c r="J31" s="2"/>
    </row>
    <row r="32" spans="1:10" ht="13.5">
      <c r="A32" s="25"/>
      <c r="B32" s="492" t="s">
        <v>59</v>
      </c>
      <c r="C32" s="510">
        <f>'exp mthd2 team travel by sport'!C24+'exp mthd2 equipment by sport'!C24+'exp mthd2 game exp by sport'!C24</f>
        <v>0</v>
      </c>
      <c r="D32" s="507">
        <f>'exp mthd2 team travel by sport'!E24+'exp mthd2 equipment by sport'!E24+'exp mthd2 game exp by sport'!E24</f>
        <v>0</v>
      </c>
      <c r="E32" s="510" t="str">
        <f>IF('Addt''l Info Table 1 - Athl Part'!D29=0,"",C32/'Addt''l Info Table 1 - Athl Part'!D29)</f>
        <v/>
      </c>
      <c r="F32" s="498" t="str">
        <f>IF('Addt''l Info Table 1 - Athl Part'!E29=0,"",D32/'Addt''l Info Table 1 - Athl Part'!E29)</f>
        <v/>
      </c>
      <c r="G32" s="10"/>
      <c r="H32" s="10"/>
      <c r="I32" s="10"/>
      <c r="J32" s="2"/>
    </row>
    <row r="33" spans="1:10" ht="13.5">
      <c r="A33" s="25"/>
      <c r="B33" s="492" t="s">
        <v>60</v>
      </c>
      <c r="C33" s="508"/>
      <c r="D33" s="507">
        <f>'exp mthd2 team travel by sport'!E25+'exp mthd2 equipment by sport'!E25+'exp mthd2 game exp by sport'!E25</f>
        <v>0</v>
      </c>
      <c r="E33" s="508" t="str">
        <f>IF('Addt''l Info Table 1 - Athl Part'!D30=0,"",C33/'Addt''l Info Table 1 - Athl Part'!D30)</f>
        <v/>
      </c>
      <c r="F33" s="498" t="str">
        <f>IF('Addt''l Info Table 1 - Athl Part'!E30=0,"",D33/'Addt''l Info Table 1 - Athl Part'!E30)</f>
        <v/>
      </c>
      <c r="G33" s="10"/>
      <c r="H33" s="10"/>
      <c r="I33" s="10"/>
      <c r="J33" s="2"/>
    </row>
    <row r="34" spans="1:10" ht="13.5">
      <c r="A34" s="25"/>
      <c r="B34" s="492" t="s">
        <v>61</v>
      </c>
      <c r="C34" s="506">
        <f>'exp mthd2 team travel by sport'!C26+'exp mthd2 equipment by sport'!C26+'exp mthd2 game exp by sport'!C26</f>
        <v>0</v>
      </c>
      <c r="D34" s="507">
        <f>'exp mthd2 team travel by sport'!E26+'exp mthd2 equipment by sport'!E26+'exp mthd2 game exp by sport'!E26</f>
        <v>0</v>
      </c>
      <c r="E34" s="506" t="str">
        <f>IF('Addt''l Info Table 1 - Athl Part'!D31=0,"",C34/'Addt''l Info Table 1 - Athl Part'!D31)</f>
        <v/>
      </c>
      <c r="F34" s="498" t="str">
        <f>IF('Addt''l Info Table 1 - Athl Part'!E31=0,"",D34/'Addt''l Info Table 1 - Athl Part'!E31)</f>
        <v/>
      </c>
      <c r="G34" s="10"/>
      <c r="H34" s="10"/>
      <c r="I34" s="10"/>
      <c r="J34" s="2"/>
    </row>
    <row r="35" spans="1:10" ht="13.5">
      <c r="A35" s="25"/>
      <c r="B35" s="492" t="s">
        <v>62</v>
      </c>
      <c r="C35" s="510">
        <f>'exp mthd2 team travel by sport'!C27+'exp mthd2 equipment by sport'!C27+'exp mthd2 game exp by sport'!C27</f>
        <v>0</v>
      </c>
      <c r="D35" s="507">
        <f>'exp mthd2 team travel by sport'!E27+'exp mthd2 equipment by sport'!E27+'exp mthd2 game exp by sport'!E27</f>
        <v>0</v>
      </c>
      <c r="E35" s="510" t="str">
        <f>IF('Addt''l Info Table 1 - Athl Part'!D32=0,"",C35/'Addt''l Info Table 1 - Athl Part'!D32)</f>
        <v/>
      </c>
      <c r="F35" s="498" t="str">
        <f>IF('Addt''l Info Table 1 - Athl Part'!E32=0,"",D35/'Addt''l Info Table 1 - Athl Part'!E32)</f>
        <v/>
      </c>
      <c r="G35" s="10"/>
      <c r="H35" s="10"/>
      <c r="I35" s="10"/>
      <c r="J35" s="2"/>
    </row>
    <row r="36" spans="1:10" ht="13.5">
      <c r="A36" s="25"/>
      <c r="B36" s="492" t="s">
        <v>63</v>
      </c>
      <c r="C36" s="506">
        <f>'exp mthd2 team travel by sport'!C28+'exp mthd2 equipment by sport'!C28+'exp mthd2 game exp by sport'!C28</f>
        <v>0</v>
      </c>
      <c r="D36" s="507">
        <f>'exp mthd2 team travel by sport'!E28+'exp mthd2 equipment by sport'!E28+'exp mthd2 game exp by sport'!E28</f>
        <v>0</v>
      </c>
      <c r="E36" s="506" t="str">
        <f>IF('Addt''l Info Table 1 - Athl Part'!D33=0,"",C36/'Addt''l Info Table 1 - Athl Part'!D33)</f>
        <v/>
      </c>
      <c r="F36" s="498" t="str">
        <f>IF('Addt''l Info Table 1 - Athl Part'!E33=0,"",D36/'Addt''l Info Table 1 - Athl Part'!E33)</f>
        <v/>
      </c>
      <c r="G36" s="10"/>
      <c r="H36" s="10"/>
      <c r="I36" s="10"/>
      <c r="J36" s="2"/>
    </row>
    <row r="37" spans="1:10" ht="13.5">
      <c r="A37" s="25"/>
      <c r="B37" s="492" t="s">
        <v>64</v>
      </c>
      <c r="C37" s="506">
        <f>'exp mthd2 team travel by sport'!C29+'exp mthd2 equipment by sport'!C29+'exp mthd2 game exp by sport'!C29</f>
        <v>0</v>
      </c>
      <c r="D37" s="507">
        <f>'exp mthd2 team travel by sport'!E29+'exp mthd2 equipment by sport'!E29+'exp mthd2 game exp by sport'!E29</f>
        <v>0</v>
      </c>
      <c r="E37" s="506" t="str">
        <f>IF('Addt''l Info Table 1 - Athl Part'!D34=0,"",C37/'Addt''l Info Table 1 - Athl Part'!D34)</f>
        <v/>
      </c>
      <c r="F37" s="498" t="str">
        <f>IF('Addt''l Info Table 1 - Athl Part'!E34=0,"",D37/'Addt''l Info Table 1 - Athl Part'!E34)</f>
        <v/>
      </c>
      <c r="G37" s="10"/>
      <c r="H37" s="10"/>
      <c r="I37" s="10"/>
      <c r="J37" s="2"/>
    </row>
    <row r="38" spans="1:10" ht="13.5">
      <c r="A38" s="25"/>
      <c r="B38" s="492" t="s">
        <v>65</v>
      </c>
      <c r="C38" s="508"/>
      <c r="D38" s="507">
        <f>'exp mthd2 team travel by sport'!E30+'exp mthd2 equipment by sport'!E30+'exp mthd2 game exp by sport'!E30</f>
        <v>0</v>
      </c>
      <c r="E38" s="508" t="str">
        <f>IF('Addt''l Info Table 1 - Athl Part'!D35=0,"",C38/'Addt''l Info Table 1 - Athl Part'!D35)</f>
        <v/>
      </c>
      <c r="F38" s="498" t="str">
        <f>IF('Addt''l Info Table 1 - Athl Part'!E35=0,"",D38/'Addt''l Info Table 1 - Athl Part'!E35)</f>
        <v/>
      </c>
      <c r="G38" s="10"/>
      <c r="H38" s="10"/>
      <c r="I38" s="10"/>
      <c r="J38" s="2"/>
    </row>
    <row r="39" spans="1:10">
      <c r="A39" s="25"/>
      <c r="B39" s="492" t="s">
        <v>66</v>
      </c>
      <c r="C39" s="510">
        <f>'exp mthd2 team travel by sport'!C31+'exp mthd2 equipment by sport'!C31+'exp mthd2 game exp by sport'!C31</f>
        <v>0</v>
      </c>
      <c r="D39" s="507">
        <f>'exp mthd2 team travel by sport'!E31+'exp mthd2 equipment by sport'!E31+'exp mthd2 game exp by sport'!E31</f>
        <v>0</v>
      </c>
      <c r="E39" s="510" t="str">
        <f>IF('Addt''l Info Table 1 - Athl Part'!D36=0,"",C39/'Addt''l Info Table 1 - Athl Part'!D36)</f>
        <v/>
      </c>
      <c r="F39" s="498" t="str">
        <f>IF('Addt''l Info Table 1 - Athl Part'!E36=0,"",D39/'Addt''l Info Table 1 - Athl Part'!E36)</f>
        <v/>
      </c>
      <c r="J39" s="2"/>
    </row>
    <row r="40" spans="1:10" ht="13.5">
      <c r="A40" s="25"/>
      <c r="B40" s="492" t="s">
        <v>67</v>
      </c>
      <c r="C40" s="510">
        <f>'exp mthd2 team travel by sport'!C32+'exp mthd2 equipment by sport'!C32+'exp mthd2 game exp by sport'!C32</f>
        <v>0</v>
      </c>
      <c r="D40" s="507">
        <f>'exp mthd2 team travel by sport'!E32+'exp mthd2 equipment by sport'!E32+'exp mthd2 game exp by sport'!E32</f>
        <v>0</v>
      </c>
      <c r="E40" s="510" t="str">
        <f>IF('Addt''l Info Table 1 - Athl Part'!D37=0,"",C40/'Addt''l Info Table 1 - Athl Part'!D37)</f>
        <v/>
      </c>
      <c r="F40" s="498" t="str">
        <f>IF('Addt''l Info Table 1 - Athl Part'!E37=0,"",D40/'Addt''l Info Table 1 - Athl Part'!E37)</f>
        <v/>
      </c>
      <c r="G40" s="10"/>
      <c r="H40" s="10"/>
      <c r="I40" s="10"/>
      <c r="J40" s="2"/>
    </row>
    <row r="41" spans="1:10" ht="13.5">
      <c r="A41" s="25"/>
      <c r="B41" s="492" t="s">
        <v>68</v>
      </c>
      <c r="C41" s="510">
        <f>'exp mthd2 team travel by sport'!C33+'exp mthd2 equipment by sport'!C33+'exp mthd2 game exp by sport'!C33</f>
        <v>0</v>
      </c>
      <c r="D41" s="511"/>
      <c r="E41" s="510" t="str">
        <f>IF('Addt''l Info Table 1 - Athl Part'!D38=0,"",C41/'Addt''l Info Table 1 - Athl Part'!D38)</f>
        <v/>
      </c>
      <c r="F41" s="497" t="str">
        <f>IF('Addt''l Info Table 1 - Athl Part'!E38=0,"",D41/'Addt''l Info Table 1 - Athl Part'!E38)</f>
        <v/>
      </c>
      <c r="G41" s="10"/>
      <c r="H41" s="10"/>
      <c r="I41" s="10"/>
      <c r="J41" s="2"/>
    </row>
    <row r="42" spans="1:10" ht="13.5">
      <c r="A42" s="25"/>
      <c r="B42" s="492" t="s">
        <v>69</v>
      </c>
      <c r="C42" s="510">
        <f>'exp mthd2 team travel by sport'!C34+'exp mthd2 equipment by sport'!C34+'exp mthd2 game exp by sport'!C34</f>
        <v>0</v>
      </c>
      <c r="D42" s="509">
        <f>'exp mthd2 team travel by sport'!E34+'exp mthd2 equipment by sport'!E34+'exp mthd2 game exp by sport'!E34</f>
        <v>0</v>
      </c>
      <c r="E42" s="510" t="str">
        <f>IF('Addt''l Info Table 1 - Athl Part'!D39=0,"",C42/'Addt''l Info Table 1 - Athl Part'!D39)</f>
        <v/>
      </c>
      <c r="F42" s="496" t="str">
        <f>IF('Addt''l Info Table 1 - Athl Part'!E39=0,"",D42/'Addt''l Info Table 1 - Athl Part'!E39)</f>
        <v/>
      </c>
      <c r="G42" s="10"/>
      <c r="H42" s="10"/>
      <c r="I42" s="10"/>
      <c r="J42" s="2"/>
    </row>
    <row r="43" spans="1:10" ht="13.5">
      <c r="A43" s="25"/>
      <c r="B43" s="492"/>
      <c r="C43" s="506"/>
      <c r="D43" s="509"/>
      <c r="E43" s="494" t="str">
        <f>IF('Addt''l Info Table 1 - Athl Part'!D42=0,"",C43/'Addt''l Info Table 1 - Athl Part'!D42)</f>
        <v/>
      </c>
      <c r="F43" s="495" t="str">
        <f>IF('Addt''l Info Table 1 - Athl Part'!E40=0,"",D43/'Addt''l Info Table 1 - Athl Part'!E40)</f>
        <v/>
      </c>
      <c r="G43" s="10"/>
      <c r="H43" s="10"/>
      <c r="I43" s="10"/>
      <c r="J43" s="2"/>
    </row>
    <row r="44" spans="1:10" ht="14" thickBot="1">
      <c r="A44" s="25"/>
      <c r="B44" s="492"/>
      <c r="C44" s="512"/>
      <c r="D44" s="513"/>
      <c r="E44" s="349"/>
      <c r="F44" s="503"/>
      <c r="G44" s="262" t="s">
        <v>241</v>
      </c>
      <c r="H44" s="10"/>
      <c r="I44" s="10"/>
      <c r="J44" s="2"/>
    </row>
    <row r="45" spans="1:10" ht="13.5">
      <c r="A45" s="25"/>
      <c r="B45" s="260" t="s">
        <v>428</v>
      </c>
      <c r="C45" s="514">
        <f>SUM(C15:C44)</f>
        <v>0</v>
      </c>
      <c r="D45" s="515">
        <f>SUM(D15:D44)</f>
        <v>0</v>
      </c>
      <c r="E45" s="502" t="str">
        <f>IF('Addt''l Info Table 1 - Athl Part'!D44=0,"",C45/'Addt''l Info Table 1 - Athl Part'!D44)</f>
        <v/>
      </c>
      <c r="F45" s="502" t="str">
        <f>IF('Addt''l Info Table 1 - Athl Part'!E44=0,"",D45/'Addt''l Info Table 1 - Athl Part'!E44)</f>
        <v/>
      </c>
      <c r="G45" s="533">
        <f>C45+D45</f>
        <v>0</v>
      </c>
      <c r="H45" s="10"/>
      <c r="I45" s="10"/>
      <c r="J45" s="2"/>
    </row>
    <row r="46" spans="1:10" ht="14" thickBot="1">
      <c r="A46" s="25"/>
      <c r="B46" s="111" t="s">
        <v>429</v>
      </c>
      <c r="C46" s="283" t="str">
        <f>IF($G45=0,"",C45/$G45)</f>
        <v/>
      </c>
      <c r="D46" s="284" t="str">
        <f>IF($G45=0,"",D45/$G45)</f>
        <v/>
      </c>
      <c r="E46" s="285"/>
      <c r="F46" s="286"/>
      <c r="G46" s="287" t="str">
        <f>IF($G45=0,"",G45/$G45)</f>
        <v/>
      </c>
      <c r="H46" s="10"/>
      <c r="I46" s="10"/>
      <c r="J46" s="2"/>
    </row>
    <row r="47" spans="1:10" ht="13.5">
      <c r="A47" s="25"/>
      <c r="B47" s="326" t="s">
        <v>430</v>
      </c>
      <c r="C47" s="52"/>
      <c r="D47" s="52"/>
      <c r="E47" s="52"/>
      <c r="F47" s="26"/>
      <c r="G47" s="10"/>
      <c r="H47" s="10"/>
      <c r="I47" s="10"/>
      <c r="J47" s="2"/>
    </row>
    <row r="48" spans="1:10" ht="13.5">
      <c r="A48" s="10"/>
      <c r="B48" s="10"/>
      <c r="C48" s="10"/>
      <c r="D48" s="10"/>
      <c r="E48" s="10"/>
      <c r="F48" s="10"/>
      <c r="G48" s="10"/>
      <c r="H48" s="10"/>
      <c r="I48" s="2"/>
      <c r="J48" s="51" t="s">
        <v>431</v>
      </c>
    </row>
  </sheetData>
  <sheetProtection sheet="1" objects="1" scenarios="1" formatCells="0" formatColumns="0"/>
  <customSheetViews>
    <customSheetView guid="{5556DC96-D068-44A2-945F-92CF014D11AC}" fitToPage="1">
      <selection activeCell="B16" sqref="B16"/>
      <pageMargins left="0" right="0" top="0" bottom="0" header="0" footer="0"/>
      <printOptions gridLines="1"/>
      <pageSetup scale="85" orientation="portrait" r:id="rId1"/>
      <headerFooter alignWithMargins="0">
        <oddFooter>&amp;L&amp;8File: &amp;Z&amp;F
Sheet: &amp;A&amp;R&amp;8&amp;P of &amp;N</oddFooter>
      </headerFooter>
    </customSheetView>
  </customSheetViews>
  <mergeCells count="3">
    <mergeCell ref="D4:F4"/>
    <mergeCell ref="E12:F12"/>
    <mergeCell ref="B9:J9"/>
  </mergeCells>
  <phoneticPr fontId="20" type="noConversion"/>
  <printOptions gridLines="1"/>
  <pageMargins left="0.5" right="0.5" top="0.5" bottom="0.5" header="0.25" footer="0.25"/>
  <pageSetup scale="85" orientation="portrait" r:id="rId2"/>
  <headerFooter alignWithMargins="0">
    <oddFooter>&amp;L&amp;8File: &amp;Z&amp;F
Sheet: &amp;A&amp;R&amp;8&amp;P of &amp;N</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codeName="Sheet61">
    <tabColor indexed="46"/>
    <pageSetUpPr fitToPage="1"/>
  </sheetPr>
  <dimension ref="A1:L39"/>
  <sheetViews>
    <sheetView workbookViewId="0">
      <selection activeCell="E6" sqref="E6"/>
    </sheetView>
  </sheetViews>
  <sheetFormatPr defaultRowHeight="13"/>
  <cols>
    <col min="1" max="1" width="3.81640625" customWidth="1"/>
    <col min="2" max="2" width="23" customWidth="1"/>
    <col min="3" max="3" width="15.453125" customWidth="1"/>
    <col min="4" max="4" width="1.81640625" customWidth="1"/>
    <col min="5" max="5" width="15.453125" customWidth="1"/>
    <col min="6" max="6" width="1.54296875" customWidth="1"/>
    <col min="7" max="7" width="15.453125" customWidth="1"/>
    <col min="8" max="8" width="1.54296875" customWidth="1"/>
    <col min="9" max="9" width="13.453125" customWidth="1"/>
    <col min="10" max="10" width="11.81640625" customWidth="1"/>
    <col min="11" max="11" width="15.453125" customWidth="1"/>
  </cols>
  <sheetData>
    <row r="1" spans="1:12" ht="93.75" customHeight="1">
      <c r="A1" s="401">
        <v>70</v>
      </c>
      <c r="B1" s="53" t="s">
        <v>432</v>
      </c>
      <c r="C1" s="484">
        <f>$I$39</f>
        <v>0</v>
      </c>
      <c r="D1" s="863" t="s">
        <v>433</v>
      </c>
      <c r="E1" s="863"/>
      <c r="F1" s="863"/>
      <c r="G1" s="863"/>
      <c r="H1" s="863"/>
      <c r="I1" s="863"/>
      <c r="J1" s="863"/>
      <c r="K1" s="863"/>
      <c r="L1" s="379"/>
    </row>
    <row r="2" spans="1:12" ht="13.5" thickBot="1"/>
    <row r="3" spans="1:12" ht="21.5" thickBot="1">
      <c r="C3" s="419" t="s">
        <v>34</v>
      </c>
      <c r="E3" s="426" t="s">
        <v>35</v>
      </c>
      <c r="G3" s="428" t="s">
        <v>189</v>
      </c>
      <c r="I3" s="468" t="s">
        <v>415</v>
      </c>
      <c r="K3" t="str">
        <f>'School Information'!$G$3</f>
        <v>2022-23</v>
      </c>
    </row>
    <row r="4" spans="1:12" ht="21.5">
      <c r="A4" s="25"/>
      <c r="B4" s="112" t="s">
        <v>191</v>
      </c>
      <c r="C4" s="422" t="str">
        <f>$B$1</f>
        <v>Revenues by Sport</v>
      </c>
      <c r="E4" s="389" t="str">
        <f>$B$1</f>
        <v>Revenues by Sport</v>
      </c>
      <c r="G4" s="397" t="str">
        <f>$B$1</f>
        <v>Revenues by Sport</v>
      </c>
      <c r="I4" s="466" t="s">
        <v>432</v>
      </c>
    </row>
    <row r="5" spans="1:12" ht="13.5" thickBot="1">
      <c r="A5" s="25"/>
      <c r="B5" s="84"/>
      <c r="C5" s="420">
        <f>$A$1</f>
        <v>70</v>
      </c>
      <c r="E5" s="387">
        <f>$A$1</f>
        <v>70</v>
      </c>
      <c r="G5" s="392">
        <f>$A$1</f>
        <v>70</v>
      </c>
      <c r="I5" s="467">
        <v>70</v>
      </c>
    </row>
    <row r="6" spans="1:12" ht="13.5" thickBot="1">
      <c r="A6" s="25"/>
      <c r="B6" s="72" t="s">
        <v>434</v>
      </c>
      <c r="C6" s="458"/>
      <c r="E6" s="461">
        <f>SUM('rev mthd2 ticket sales by sport:rev mthd2 other by sport'!E6)</f>
        <v>0</v>
      </c>
      <c r="G6" s="458"/>
      <c r="I6" s="461">
        <f>SUM(C6,E6,G6)</f>
        <v>0</v>
      </c>
      <c r="K6" s="465"/>
    </row>
    <row r="7" spans="1:12" ht="13.5" thickBot="1">
      <c r="A7" s="38"/>
      <c r="B7" s="72" t="s">
        <v>435</v>
      </c>
      <c r="C7" s="458"/>
      <c r="E7" s="461">
        <f>SUM('rev mthd2 ticket sales by sport:rev mthd2 other by sport'!E7)</f>
        <v>0</v>
      </c>
      <c r="G7" s="458"/>
      <c r="I7" s="461">
        <f t="shared" ref="I7:I39" si="0">SUM(C7,E7,G7)</f>
        <v>0</v>
      </c>
    </row>
    <row r="8" spans="1:12" ht="13.5" thickBot="1">
      <c r="A8" s="25"/>
      <c r="B8" s="72" t="s">
        <v>39</v>
      </c>
      <c r="C8" s="461">
        <f>SUM('rev mthd2 ticket sales by sport:rev mthd2 other by sport'!C8)</f>
        <v>0</v>
      </c>
      <c r="E8" s="458"/>
      <c r="G8" s="458"/>
      <c r="I8" s="461">
        <f t="shared" si="0"/>
        <v>0</v>
      </c>
    </row>
    <row r="9" spans="1:12" ht="13.5" thickBot="1">
      <c r="A9" s="25"/>
      <c r="B9" s="72" t="s">
        <v>41</v>
      </c>
      <c r="C9" s="461">
        <f>SUM('rev mthd2 ticket sales by sport:rev mthd2 other by sport'!C9)</f>
        <v>0</v>
      </c>
      <c r="E9" s="461">
        <f>SUM('rev mthd2 ticket sales by sport:rev mthd2 other by sport'!E9)</f>
        <v>0</v>
      </c>
      <c r="G9" s="458"/>
      <c r="I9" s="461">
        <f t="shared" si="0"/>
        <v>0</v>
      </c>
    </row>
    <row r="10" spans="1:12" ht="13.5" thickBot="1">
      <c r="A10" s="38"/>
      <c r="B10" s="72" t="s">
        <v>43</v>
      </c>
      <c r="C10" s="458"/>
      <c r="E10" s="461">
        <f>SUM('rev mthd2 ticket sales by sport:rev mthd2 other by sport'!E10)</f>
        <v>0</v>
      </c>
      <c r="G10" s="458"/>
      <c r="I10" s="461">
        <f t="shared" si="0"/>
        <v>0</v>
      </c>
    </row>
    <row r="11" spans="1:12" ht="13.5" thickBot="1">
      <c r="A11" s="25"/>
      <c r="B11" s="72" t="s">
        <v>46</v>
      </c>
      <c r="C11" s="458"/>
      <c r="E11" s="461">
        <f>SUM('rev mthd2 ticket sales by sport:rev mthd2 other by sport'!E11)</f>
        <v>0</v>
      </c>
      <c r="G11" s="461">
        <f>SUM('rev mthd2 ticket sales by sport:rev mthd2 other by sport'!G11)</f>
        <v>0</v>
      </c>
      <c r="I11" s="461">
        <f t="shared" si="0"/>
        <v>0</v>
      </c>
    </row>
    <row r="12" spans="1:12" ht="13.5" thickBot="1">
      <c r="A12" s="25"/>
      <c r="B12" s="72" t="s">
        <v>47</v>
      </c>
      <c r="C12" s="461">
        <f>SUM('rev mthd2 ticket sales by sport:rev mthd2 other by sport'!C12)</f>
        <v>0</v>
      </c>
      <c r="E12" s="461">
        <f>SUM('rev mthd2 ticket sales by sport:rev mthd2 other by sport'!E12)</f>
        <v>0</v>
      </c>
      <c r="G12" s="461">
        <f>SUM('rev mthd2 ticket sales by sport:rev mthd2 other by sport'!G12)</f>
        <v>0</v>
      </c>
      <c r="I12" s="461">
        <f t="shared" si="0"/>
        <v>0</v>
      </c>
    </row>
    <row r="13" spans="1:12" ht="13.5" thickBot="1">
      <c r="A13" s="25"/>
      <c r="B13" s="72" t="s">
        <v>48</v>
      </c>
      <c r="C13" s="458"/>
      <c r="E13" s="461">
        <f>SUM('rev mthd2 ticket sales by sport:rev mthd2 other by sport'!E13)</f>
        <v>0</v>
      </c>
      <c r="G13" s="458"/>
      <c r="I13" s="461">
        <f t="shared" si="0"/>
        <v>0</v>
      </c>
    </row>
    <row r="14" spans="1:12" ht="13.5" thickBot="1">
      <c r="A14" s="25"/>
      <c r="B14" s="72" t="s">
        <v>49</v>
      </c>
      <c r="C14" s="461">
        <f>SUM('rev mthd2 ticket sales by sport:rev mthd2 other by sport'!C14)</f>
        <v>0</v>
      </c>
      <c r="E14" s="458"/>
      <c r="G14" s="458"/>
      <c r="I14" s="461">
        <f t="shared" si="0"/>
        <v>0</v>
      </c>
    </row>
    <row r="15" spans="1:12" ht="13.5" thickBot="1">
      <c r="A15" s="25"/>
      <c r="B15" s="72" t="s">
        <v>50</v>
      </c>
      <c r="C15" s="461">
        <f>SUM('rev mthd2 ticket sales by sport:rev mthd2 other by sport'!C15)</f>
        <v>0</v>
      </c>
      <c r="E15" s="461">
        <f>SUM('rev mthd2 ticket sales by sport:rev mthd2 other by sport'!E15)</f>
        <v>0</v>
      </c>
      <c r="G15" s="461">
        <f>SUM('rev mthd2 ticket sales by sport:rev mthd2 other by sport'!G15)</f>
        <v>0</v>
      </c>
      <c r="I15" s="461">
        <f t="shared" si="0"/>
        <v>0</v>
      </c>
    </row>
    <row r="16" spans="1:12" ht="13.5" thickBot="1">
      <c r="A16" s="25"/>
      <c r="B16" s="72" t="s">
        <v>51</v>
      </c>
      <c r="C16" s="461">
        <f>SUM('rev mthd2 ticket sales by sport:rev mthd2 other by sport'!C16)</f>
        <v>0</v>
      </c>
      <c r="E16" s="461">
        <f>SUM('rev mthd2 ticket sales by sport:rev mthd2 other by sport'!E16)</f>
        <v>0</v>
      </c>
      <c r="G16" s="461">
        <f>SUM('rev mthd2 ticket sales by sport:rev mthd2 other by sport'!G16)</f>
        <v>0</v>
      </c>
      <c r="I16" s="461">
        <f t="shared" si="0"/>
        <v>0</v>
      </c>
    </row>
    <row r="17" spans="1:9" ht="13.5" thickBot="1">
      <c r="A17" s="25"/>
      <c r="B17" s="72" t="s">
        <v>52</v>
      </c>
      <c r="C17" s="461">
        <f>SUM('rev mthd2 ticket sales by sport:rev mthd2 other by sport'!C17)</f>
        <v>0</v>
      </c>
      <c r="E17" s="461">
        <f>SUM('rev mthd2 ticket sales by sport:rev mthd2 other by sport'!E17)</f>
        <v>0</v>
      </c>
      <c r="G17" s="458"/>
      <c r="I17" s="461">
        <f t="shared" si="0"/>
        <v>0</v>
      </c>
    </row>
    <row r="18" spans="1:9" ht="13.5" thickBot="1">
      <c r="A18" s="25"/>
      <c r="B18" s="72" t="s">
        <v>53</v>
      </c>
      <c r="C18" s="461">
        <f>SUM('rev mthd2 ticket sales by sport:rev mthd2 other by sport'!C18)</f>
        <v>0</v>
      </c>
      <c r="E18" s="461">
        <f>SUM('rev mthd2 ticket sales by sport:rev mthd2 other by sport'!E18)</f>
        <v>0</v>
      </c>
      <c r="G18" s="458"/>
      <c r="I18" s="461">
        <f t="shared" si="0"/>
        <v>0</v>
      </c>
    </row>
    <row r="19" spans="1:9" ht="13.5" thickBot="1">
      <c r="A19" s="25"/>
      <c r="B19" s="72" t="s">
        <v>54</v>
      </c>
      <c r="C19" s="461">
        <f>SUM('rev mthd2 ticket sales by sport:rev mthd2 other by sport'!C19)</f>
        <v>0</v>
      </c>
      <c r="E19" s="461">
        <f>SUM('rev mthd2 ticket sales by sport:rev mthd2 other by sport'!E19)</f>
        <v>0</v>
      </c>
      <c r="G19" s="461">
        <f>SUM('rev mthd2 ticket sales by sport:rev mthd2 other by sport'!G19)</f>
        <v>0</v>
      </c>
      <c r="I19" s="461">
        <f t="shared" si="0"/>
        <v>0</v>
      </c>
    </row>
    <row r="20" spans="1:9" ht="13.5" thickBot="1">
      <c r="A20" s="25"/>
      <c r="B20" s="72" t="s">
        <v>55</v>
      </c>
      <c r="C20" s="458"/>
      <c r="E20" s="461">
        <f>SUM('rev mthd2 ticket sales by sport:rev mthd2 other by sport'!E20)</f>
        <v>0</v>
      </c>
      <c r="G20" s="458"/>
      <c r="I20" s="461">
        <f t="shared" si="0"/>
        <v>0</v>
      </c>
    </row>
    <row r="21" spans="1:9" ht="13.5" thickBot="1">
      <c r="A21" s="25"/>
      <c r="B21" s="72" t="s">
        <v>56</v>
      </c>
      <c r="C21" s="458"/>
      <c r="E21" s="461">
        <f>SUM('rev mthd2 ticket sales by sport:rev mthd2 other by sport'!E21)</f>
        <v>0</v>
      </c>
      <c r="G21" s="458"/>
      <c r="I21" s="461">
        <f t="shared" si="0"/>
        <v>0</v>
      </c>
    </row>
    <row r="22" spans="1:9" ht="13.5" thickBot="1">
      <c r="A22" s="25"/>
      <c r="B22" s="72" t="s">
        <v>58</v>
      </c>
      <c r="C22" s="461">
        <f>SUM('rev mthd2 ticket sales by sport:rev mthd2 other by sport'!C22)</f>
        <v>0</v>
      </c>
      <c r="E22" s="461">
        <f>SUM('rev mthd2 ticket sales by sport:rev mthd2 other by sport'!E22)</f>
        <v>0</v>
      </c>
      <c r="G22" s="461">
        <f>SUM('rev mthd2 ticket sales by sport:rev mthd2 other by sport'!G22)</f>
        <v>0</v>
      </c>
      <c r="I22" s="461">
        <f t="shared" si="0"/>
        <v>0</v>
      </c>
    </row>
    <row r="23" spans="1:9" ht="13.5" thickBot="1">
      <c r="A23" s="25"/>
      <c r="B23" s="72" t="s">
        <v>59</v>
      </c>
      <c r="C23" s="461">
        <f>SUM('rev mthd2 ticket sales by sport:rev mthd2 other by sport'!C23)</f>
        <v>0</v>
      </c>
      <c r="E23" s="461">
        <f>SUM('rev mthd2 ticket sales by sport:rev mthd2 other by sport'!E23)</f>
        <v>0</v>
      </c>
      <c r="G23" s="458"/>
      <c r="I23" s="461">
        <f t="shared" si="0"/>
        <v>0</v>
      </c>
    </row>
    <row r="24" spans="1:9" ht="13.5" thickBot="1">
      <c r="A24" s="25"/>
      <c r="B24" s="72" t="s">
        <v>60</v>
      </c>
      <c r="C24" s="458"/>
      <c r="E24" s="461">
        <f>SUM('rev mthd2 ticket sales by sport:rev mthd2 other by sport'!E24)</f>
        <v>0</v>
      </c>
      <c r="G24" s="458"/>
      <c r="I24" s="461">
        <f t="shared" si="0"/>
        <v>0</v>
      </c>
    </row>
    <row r="25" spans="1:9" ht="13.5" thickBot="1">
      <c r="A25" s="25"/>
      <c r="B25" s="72" t="s">
        <v>200</v>
      </c>
      <c r="C25" s="458"/>
      <c r="E25" s="461">
        <f>SUM('rev mthd2 ticket sales by sport:rev mthd2 other by sport'!E25)</f>
        <v>0</v>
      </c>
      <c r="G25" s="458"/>
      <c r="I25" s="461">
        <f t="shared" si="0"/>
        <v>0</v>
      </c>
    </row>
    <row r="26" spans="1:9" ht="13.5" thickBot="1">
      <c r="A26" s="25"/>
      <c r="B26" s="72" t="s">
        <v>61</v>
      </c>
      <c r="C26" s="461">
        <f>SUM('rev mthd2 ticket sales by sport:rev mthd2 other by sport'!C26)</f>
        <v>0</v>
      </c>
      <c r="E26" s="461">
        <f>SUM('rev mthd2 ticket sales by sport:rev mthd2 other by sport'!E26)</f>
        <v>0</v>
      </c>
      <c r="G26" s="461">
        <f>SUM('rev mthd2 ticket sales by sport:rev mthd2 other by sport'!G26)</f>
        <v>0</v>
      </c>
      <c r="I26" s="461">
        <f t="shared" si="0"/>
        <v>0</v>
      </c>
    </row>
    <row r="27" spans="1:9" ht="13.5" thickBot="1">
      <c r="A27" s="25"/>
      <c r="B27" s="72" t="s">
        <v>201</v>
      </c>
      <c r="C27" s="458"/>
      <c r="E27" s="461">
        <f>SUM('rev mthd2 ticket sales by sport:rev mthd2 other by sport'!E27)</f>
        <v>0</v>
      </c>
      <c r="G27" s="458"/>
      <c r="I27" s="461">
        <f t="shared" si="0"/>
        <v>0</v>
      </c>
    </row>
    <row r="28" spans="1:9" ht="13.5" thickBot="1">
      <c r="A28" s="25"/>
      <c r="B28" s="72" t="s">
        <v>202</v>
      </c>
      <c r="C28" s="458"/>
      <c r="E28" s="461">
        <f>SUM('rev mthd2 ticket sales by sport:rev mthd2 other by sport'!E28)</f>
        <v>0</v>
      </c>
      <c r="G28" s="458"/>
      <c r="I28" s="461">
        <f t="shared" si="0"/>
        <v>0</v>
      </c>
    </row>
    <row r="29" spans="1:9" ht="13.5" thickBot="1">
      <c r="A29" s="25"/>
      <c r="B29" s="72" t="s">
        <v>62</v>
      </c>
      <c r="C29" s="461">
        <f>SUM('rev mthd2 ticket sales by sport:rev mthd2 other by sport'!C29)</f>
        <v>0</v>
      </c>
      <c r="E29" s="461">
        <f>SUM('rev mthd2 ticket sales by sport:rev mthd2 other by sport'!E29)</f>
        <v>0</v>
      </c>
      <c r="G29" s="461">
        <f>SUM('rev mthd2 ticket sales by sport:rev mthd2 other by sport'!G29)</f>
        <v>0</v>
      </c>
      <c r="I29" s="461">
        <f t="shared" si="0"/>
        <v>0</v>
      </c>
    </row>
    <row r="30" spans="1:9" ht="13.5" thickBot="1">
      <c r="A30" s="25"/>
      <c r="B30" s="72" t="s">
        <v>203</v>
      </c>
      <c r="C30" s="461">
        <f>SUM('rev mthd2 ticket sales by sport:rev mthd2 other by sport'!C30)</f>
        <v>0</v>
      </c>
      <c r="E30" s="461">
        <f>SUM('rev mthd2 ticket sales by sport:rev mthd2 other by sport'!E30)</f>
        <v>0</v>
      </c>
      <c r="G30" s="461">
        <f>SUM('rev mthd2 ticket sales by sport:rev mthd2 other by sport'!G30)</f>
        <v>0</v>
      </c>
      <c r="I30" s="461">
        <f t="shared" si="0"/>
        <v>0</v>
      </c>
    </row>
    <row r="31" spans="1:9" ht="13.5" thickBot="1">
      <c r="A31" s="25"/>
      <c r="B31" s="72" t="s">
        <v>66</v>
      </c>
      <c r="C31" s="461">
        <f>SUM('rev mthd2 ticket sales by sport:rev mthd2 other by sport'!C31)</f>
        <v>0</v>
      </c>
      <c r="E31" s="461">
        <f>SUM('rev mthd2 ticket sales by sport:rev mthd2 other by sport'!E31)</f>
        <v>0</v>
      </c>
      <c r="G31" s="458"/>
      <c r="I31" s="461">
        <f t="shared" si="0"/>
        <v>0</v>
      </c>
    </row>
    <row r="32" spans="1:9" ht="13.5" thickBot="1">
      <c r="A32" s="25"/>
      <c r="B32" s="72" t="s">
        <v>67</v>
      </c>
      <c r="C32" s="461">
        <f>SUM('rev mthd2 ticket sales by sport:rev mthd2 other by sport'!C32)</f>
        <v>0</v>
      </c>
      <c r="E32" s="461">
        <f>SUM('rev mthd2 ticket sales by sport:rev mthd2 other by sport'!E32)</f>
        <v>0</v>
      </c>
      <c r="G32" s="458"/>
      <c r="I32" s="461">
        <f t="shared" si="0"/>
        <v>0</v>
      </c>
    </row>
    <row r="33" spans="1:9" ht="13.5" thickBot="1">
      <c r="A33" s="25"/>
      <c r="B33" s="72" t="s">
        <v>68</v>
      </c>
      <c r="C33" s="461">
        <f>SUM('rev mthd2 ticket sales by sport:rev mthd2 other by sport'!C33)</f>
        <v>0</v>
      </c>
      <c r="E33" s="458"/>
      <c r="G33" s="458"/>
      <c r="I33" s="461">
        <f t="shared" si="0"/>
        <v>0</v>
      </c>
    </row>
    <row r="34" spans="1:9" ht="13.5" thickBot="1">
      <c r="A34" s="25"/>
      <c r="B34" s="72" t="s">
        <v>69</v>
      </c>
      <c r="C34" s="461">
        <f>SUM('rev mthd2 ticket sales by sport:rev mthd2 other by sport'!C34)</f>
        <v>0</v>
      </c>
      <c r="E34" s="461">
        <f>SUM('rev mthd2 ticket sales by sport:rev mthd2 other by sport'!E34)</f>
        <v>0</v>
      </c>
      <c r="G34" s="461">
        <f>SUM('rev mthd2 ticket sales by sport:rev mthd2 other by sport'!G34)</f>
        <v>0</v>
      </c>
      <c r="I34" s="461">
        <f t="shared" si="0"/>
        <v>0</v>
      </c>
    </row>
    <row r="35" spans="1:9" ht="13.5" thickBot="1">
      <c r="A35" s="25"/>
      <c r="B35" s="92"/>
      <c r="C35" s="437"/>
      <c r="E35" s="437"/>
      <c r="G35" s="437"/>
      <c r="I35" s="437"/>
    </row>
    <row r="36" spans="1:9" ht="26.5" thickBot="1">
      <c r="A36" s="25"/>
      <c r="B36" s="469" t="s">
        <v>436</v>
      </c>
      <c r="C36" s="446">
        <f>SUM(C6:C34)-C14-C9</f>
        <v>0</v>
      </c>
      <c r="E36" s="446">
        <f>SUM(E6:E34)-E14-E9</f>
        <v>0</v>
      </c>
      <c r="G36" s="446">
        <f>SUM(G6:G34)-G14-G9</f>
        <v>0</v>
      </c>
      <c r="I36" s="461">
        <f t="shared" si="0"/>
        <v>0</v>
      </c>
    </row>
    <row r="37" spans="1:9" ht="13.5" thickBot="1">
      <c r="A37" s="38"/>
      <c r="B37" s="470" t="s">
        <v>198</v>
      </c>
      <c r="C37" s="446">
        <f>SUM(C6:C34)</f>
        <v>0</v>
      </c>
      <c r="E37" s="446">
        <f>SUM(E6:E34)</f>
        <v>0</v>
      </c>
      <c r="G37" s="446">
        <f>SUM(G6:G34)</f>
        <v>0</v>
      </c>
      <c r="I37" s="461">
        <f t="shared" si="0"/>
        <v>0</v>
      </c>
    </row>
    <row r="38" spans="1:9" ht="26.5" thickBot="1">
      <c r="A38" s="38"/>
      <c r="B38" s="471" t="s">
        <v>197</v>
      </c>
      <c r="C38" s="453">
        <f>SUM('rev mthd2 ticket sales by sport:rev mthd2 other by sport'!C37)</f>
        <v>0</v>
      </c>
      <c r="E38" s="453">
        <f>SUM('rev mthd2 ticket sales by sport:rev mthd2 other by sport'!E37)</f>
        <v>0</v>
      </c>
      <c r="G38" s="453">
        <f>SUM('rev mthd2 ticket sales by sport:rev mthd2 other by sport'!G37)</f>
        <v>0</v>
      </c>
      <c r="I38" s="461">
        <f t="shared" si="0"/>
        <v>0</v>
      </c>
    </row>
    <row r="39" spans="1:9" ht="13.5" thickBot="1">
      <c r="A39" s="38"/>
      <c r="B39" s="472" t="s">
        <v>437</v>
      </c>
      <c r="C39" s="455">
        <f>C37+C38</f>
        <v>0</v>
      </c>
      <c r="E39" s="454">
        <f>E37+E38</f>
        <v>0</v>
      </c>
      <c r="G39" s="452">
        <f>G37+G38</f>
        <v>0</v>
      </c>
      <c r="I39" s="461">
        <f t="shared" si="0"/>
        <v>0</v>
      </c>
    </row>
  </sheetData>
  <sheetProtection sheet="1" objects="1" scenarios="1" formatCells="0" formatColumns="0" formatRows="0"/>
  <customSheetViews>
    <customSheetView guid="{5556DC96-D068-44A2-945F-92CF014D11AC}" fitToPage="1" state="hidden">
      <selection activeCell="E6" sqref="E6"/>
      <pageMargins left="0" right="0" top="0" bottom="0" header="0" footer="0"/>
      <printOptions gridLines="1"/>
      <pageSetup scale="80" orientation="portrait" r:id="rId1"/>
      <headerFooter alignWithMargins="0">
        <oddFooter>&amp;L&amp;8File: &amp;Z&amp;F
Sheet: &amp;A&amp;R&amp;8&amp;P of &amp;N</oddFooter>
      </headerFooter>
    </customSheetView>
  </customSheetViews>
  <mergeCells count="1">
    <mergeCell ref="D1:K1"/>
  </mergeCells>
  <phoneticPr fontId="20" type="noConversion"/>
  <printOptions gridLines="1"/>
  <pageMargins left="0.5" right="0.5" top="0.5" bottom="0.5" header="0.25" footer="0.25"/>
  <pageSetup scale="80" orientation="portrait" r:id="rId2"/>
  <headerFooter alignWithMargins="0">
    <oddFooter>&amp;L&amp;8File: &amp;Z&amp;F
Sheet: &amp;A&amp;R&amp;8&amp;P of &amp;N</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tabColor indexed="10"/>
    <pageSetUpPr fitToPage="1"/>
  </sheetPr>
  <dimension ref="A1:L39"/>
  <sheetViews>
    <sheetView topLeftCell="A4" workbookViewId="0">
      <selection activeCell="B6" sqref="B6:G39"/>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26.25" customHeight="1">
      <c r="A1" s="687">
        <f>'TOTALS rev &amp; exp categories'!A6</f>
        <v>3</v>
      </c>
      <c r="B1" s="767" t="str">
        <f>'TOTALS rev &amp; exp categories'!B6</f>
        <v>Student Fees.</v>
      </c>
      <c r="C1" s="768">
        <f>'TOTALS rev &amp; exp categories'!C6</f>
        <v>0</v>
      </c>
      <c r="D1" s="861" t="str">
        <f>'TOTALS rev &amp; exp categories'!D6</f>
        <v>Include student fees assessed and restricted for support of intercollegiate athletics.</v>
      </c>
      <c r="E1" s="861"/>
      <c r="F1" s="861"/>
      <c r="G1" s="861"/>
      <c r="H1" s="861"/>
      <c r="I1" s="861"/>
      <c r="J1" s="861"/>
      <c r="K1" s="861"/>
      <c r="L1" s="598"/>
    </row>
    <row r="2" spans="1:12" ht="15" thickBot="1"/>
    <row r="3" spans="1:12" ht="29.5" thickBot="1">
      <c r="C3" s="675" t="s">
        <v>34</v>
      </c>
      <c r="E3" s="675" t="s">
        <v>35</v>
      </c>
      <c r="G3" s="675" t="s">
        <v>189</v>
      </c>
      <c r="J3" s="551" t="s">
        <v>190</v>
      </c>
      <c r="K3" s="551"/>
    </row>
    <row r="4" spans="1:12" ht="15" thickBot="1">
      <c r="B4" s="680" t="s">
        <v>191</v>
      </c>
      <c r="C4" s="763" t="str">
        <f>$B$1</f>
        <v>Student Fees.</v>
      </c>
      <c r="E4" s="763" t="str">
        <f>$B$1</f>
        <v>Student Fees.</v>
      </c>
      <c r="G4" s="680" t="str">
        <f>$B$1</f>
        <v>Student Fees.</v>
      </c>
      <c r="J4" s="761" t="s">
        <v>192</v>
      </c>
      <c r="K4" s="762">
        <f>$C$39</f>
        <v>0</v>
      </c>
    </row>
    <row r="5" spans="1:12" ht="15" thickBot="1">
      <c r="B5" s="681"/>
      <c r="C5" s="681">
        <f>$A$1</f>
        <v>3</v>
      </c>
      <c r="E5" s="681">
        <f>$A$1</f>
        <v>3</v>
      </c>
      <c r="G5" s="681">
        <f>$A$1</f>
        <v>3</v>
      </c>
      <c r="J5" s="764" t="s">
        <v>193</v>
      </c>
      <c r="K5" s="762">
        <f>$E$39</f>
        <v>0</v>
      </c>
    </row>
    <row r="6" spans="1:12" ht="15" thickBot="1">
      <c r="B6" s="842" t="s">
        <v>38</v>
      </c>
      <c r="C6" s="675"/>
      <c r="D6" s="581"/>
      <c r="E6" s="675"/>
      <c r="F6" s="581"/>
      <c r="G6" s="763"/>
      <c r="J6" s="772" t="s">
        <v>194</v>
      </c>
      <c r="K6" s="762">
        <f>$G$39</f>
        <v>0</v>
      </c>
    </row>
    <row r="7" spans="1:12" ht="15" thickBot="1">
      <c r="B7" s="613" t="s">
        <v>39</v>
      </c>
      <c r="C7" s="682"/>
      <c r="E7" s="765"/>
      <c r="G7" s="765"/>
      <c r="J7" s="551" t="s">
        <v>195</v>
      </c>
      <c r="K7" s="774">
        <f>SUM(K4:K6)</f>
        <v>0</v>
      </c>
    </row>
    <row r="8" spans="1:12" ht="15" thickBot="1">
      <c r="B8" s="613" t="s">
        <v>41</v>
      </c>
      <c r="C8" s="682"/>
      <c r="E8" s="682"/>
      <c r="G8" s="765"/>
    </row>
    <row r="9" spans="1:12" ht="15" thickBot="1">
      <c r="A9" s="666"/>
      <c r="B9" s="613" t="s">
        <v>43</v>
      </c>
      <c r="C9" s="765"/>
      <c r="E9" s="682"/>
      <c r="G9" s="765"/>
    </row>
    <row r="10" spans="1:12" ht="15" thickBot="1">
      <c r="A10" s="666"/>
      <c r="B10" s="613" t="s">
        <v>45</v>
      </c>
      <c r="C10" s="682"/>
      <c r="E10" s="682"/>
      <c r="G10" s="682"/>
    </row>
    <row r="11" spans="1:12" ht="15" thickBot="1">
      <c r="A11" s="666"/>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A14" s="666"/>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61" priority="16" stopIfTrue="1" operator="notEqual">
      <formula>$K$7</formula>
    </cfRule>
  </conditionalFormatting>
  <hyperlinks>
    <hyperlink ref="B1" location="'TOTALS rev &amp; exp categories'!B6" display="'TOTALS rev &amp; exp categories'!B6" xr:uid="{00000000-0004-0000-06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codeName="Sheet64">
    <tabColor indexed="46"/>
    <pageSetUpPr fitToPage="1"/>
  </sheetPr>
  <dimension ref="A1:L39"/>
  <sheetViews>
    <sheetView workbookViewId="0">
      <selection sqref="A1:I1"/>
    </sheetView>
  </sheetViews>
  <sheetFormatPr defaultRowHeight="13"/>
  <cols>
    <col min="1" max="1" width="3.81640625" customWidth="1"/>
    <col min="2" max="2" width="23" customWidth="1"/>
    <col min="3" max="3" width="15.453125" customWidth="1"/>
    <col min="4" max="4" width="1.81640625" customWidth="1"/>
    <col min="5" max="5" width="15.453125" customWidth="1"/>
    <col min="6" max="6" width="1.54296875" customWidth="1"/>
    <col min="7" max="7" width="15.453125" customWidth="1"/>
    <col min="8" max="8" width="1.54296875" customWidth="1"/>
    <col min="9" max="9" width="13.453125" customWidth="1"/>
    <col min="10" max="10" width="11.81640625" customWidth="1"/>
    <col min="11" max="11" width="15.453125" customWidth="1"/>
  </cols>
  <sheetData>
    <row r="1" spans="1:12" s="486" customFormat="1" ht="99.65" customHeight="1">
      <c r="A1" s="487">
        <v>70</v>
      </c>
      <c r="B1" s="534" t="s">
        <v>432</v>
      </c>
      <c r="C1" s="488">
        <f>$I$39</f>
        <v>0</v>
      </c>
      <c r="D1" s="863" t="s">
        <v>433</v>
      </c>
      <c r="E1" s="863"/>
      <c r="F1" s="863"/>
      <c r="G1" s="863"/>
      <c r="H1" s="863"/>
      <c r="I1" s="863"/>
      <c r="J1" s="863"/>
      <c r="K1" s="863"/>
      <c r="L1" s="485"/>
    </row>
    <row r="2" spans="1:12" ht="13.5" thickBot="1"/>
    <row r="3" spans="1:12" ht="21.5" thickBot="1">
      <c r="C3" s="419" t="s">
        <v>34</v>
      </c>
      <c r="E3" s="426" t="s">
        <v>35</v>
      </c>
      <c r="G3" s="428" t="s">
        <v>189</v>
      </c>
      <c r="I3" s="468" t="s">
        <v>415</v>
      </c>
      <c r="K3" s="53" t="str">
        <f>'School Information'!$G$3</f>
        <v>2022-23</v>
      </c>
    </row>
    <row r="4" spans="1:12" ht="21.5">
      <c r="A4" s="25"/>
      <c r="B4" s="112" t="s">
        <v>191</v>
      </c>
      <c r="C4" s="422" t="str">
        <f>$B$1</f>
        <v>Revenues by Sport</v>
      </c>
      <c r="E4" s="389" t="str">
        <f>$B$1</f>
        <v>Revenues by Sport</v>
      </c>
      <c r="G4" s="397" t="str">
        <f>$B$1</f>
        <v>Revenues by Sport</v>
      </c>
      <c r="I4" s="466" t="s">
        <v>432</v>
      </c>
    </row>
    <row r="5" spans="1:12" ht="13.5" thickBot="1">
      <c r="A5" s="25"/>
      <c r="B5" s="84"/>
      <c r="C5" s="422">
        <f>$A$1</f>
        <v>70</v>
      </c>
      <c r="E5" s="389">
        <f>$A$1</f>
        <v>70</v>
      </c>
      <c r="G5" s="516">
        <f>$A$1</f>
        <v>70</v>
      </c>
      <c r="I5" s="517">
        <v>70</v>
      </c>
    </row>
    <row r="6" spans="1:12">
      <c r="A6" s="25"/>
      <c r="B6" s="492" t="s">
        <v>39</v>
      </c>
      <c r="C6" s="521">
        <f>SUM('rev mthd2 ticket sales by sport:rev mthd2 Bowl Rev by sport'!C6) - 'rev mthd2 3rd party by sport'!C7 - 'rev mthd2 indir inst''l by sport'!C7 - 'rev mthd2 indir inst''l debt ser'!C7</f>
        <v>0</v>
      </c>
      <c r="E6" s="522"/>
      <c r="G6" s="522"/>
      <c r="I6" s="518">
        <f t="shared" ref="I6:I33" si="0">SUM(C6,E6,G6)</f>
        <v>0</v>
      </c>
      <c r="K6" s="465"/>
    </row>
    <row r="7" spans="1:12">
      <c r="A7" s="38"/>
      <c r="B7" s="492" t="s">
        <v>41</v>
      </c>
      <c r="C7" s="521">
        <f>SUM('rev mthd2 ticket sales by sport:rev mthd2 Bowl Rev by sport'!C7) - 'rev mthd2 3rd party by sport'!C8 - 'rev mthd2 indir inst''l by sport'!C8 - 'rev mthd2 indir inst''l debt ser'!C8</f>
        <v>0</v>
      </c>
      <c r="E7" s="521">
        <f>SUM('rev mthd2 ticket sales by sport:rev mthd2 Bowl Rev by sport'!E7) - 'rev mthd2 3rd party by sport'!E8 - 'rev mthd2 indir inst''l by sport'!E8 - 'rev mthd2 indir inst''l debt ser'!E8</f>
        <v>0</v>
      </c>
      <c r="G7" s="520"/>
      <c r="I7" s="519">
        <f t="shared" si="0"/>
        <v>0</v>
      </c>
    </row>
    <row r="8" spans="1:12">
      <c r="A8" s="25"/>
      <c r="B8" s="492" t="s">
        <v>43</v>
      </c>
      <c r="C8" s="520"/>
      <c r="E8" s="521">
        <f>SUM('rev mthd2 ticket sales by sport:rev mthd2 Bowl Rev by sport'!E8) - 'rev mthd2 3rd party by sport'!E9 - 'rev mthd2 indir inst''l by sport'!E9 - 'rev mthd2 indir inst''l debt ser'!E9</f>
        <v>0</v>
      </c>
      <c r="G8" s="520"/>
      <c r="I8" s="519">
        <f t="shared" si="0"/>
        <v>0</v>
      </c>
    </row>
    <row r="9" spans="1:12">
      <c r="A9" s="25"/>
      <c r="B9" s="492" t="s">
        <v>45</v>
      </c>
      <c r="C9" s="521">
        <f>SUM('rev mthd2 ticket sales by sport:rev mthd2 Bowl Rev by sport'!C9) - 'rev mthd2 3rd party by sport'!C10 - 'rev mthd2 indir inst''l by sport'!C10 - 'rev mthd2 indir inst''l debt ser'!C10</f>
        <v>0</v>
      </c>
      <c r="E9" s="521">
        <f>SUM('rev mthd2 ticket sales by sport:rev mthd2 Bowl Rev by sport'!E9) - 'rev mthd2 3rd party by sport'!E10 - 'rev mthd2 indir inst''l by sport'!E10 - 'rev mthd2 indir inst''l debt ser'!E10</f>
        <v>0</v>
      </c>
      <c r="G9" s="521">
        <f>SUM('rev mthd2 ticket sales by sport:rev mthd2 Bowl Rev by sport'!G9) - 'rev mthd2 3rd party by sport'!G10 - 'rev mthd2 indir inst''l by sport'!G10 - 'rev mthd2 indir inst''l debt ser'!G10</f>
        <v>0</v>
      </c>
      <c r="I9" s="519">
        <f t="shared" si="0"/>
        <v>0</v>
      </c>
    </row>
    <row r="10" spans="1:12">
      <c r="A10" s="38"/>
      <c r="B10" s="492" t="s">
        <v>46</v>
      </c>
      <c r="C10" s="520"/>
      <c r="E10" s="521">
        <f>SUM('rev mthd2 ticket sales by sport:rev mthd2 Bowl Rev by sport'!E10) - 'rev mthd2 3rd party by sport'!E11 - 'rev mthd2 indir inst''l by sport'!E11 - 'rev mthd2 indir inst''l debt ser'!E11</f>
        <v>0</v>
      </c>
      <c r="G10" s="520"/>
      <c r="I10" s="519">
        <f t="shared" si="0"/>
        <v>0</v>
      </c>
    </row>
    <row r="11" spans="1:12">
      <c r="A11" s="25"/>
      <c r="B11" s="492" t="s">
        <v>47</v>
      </c>
      <c r="C11" s="521">
        <f>SUM('rev mthd2 ticket sales by sport:rev mthd2 Bowl Rev by sport'!C11) - 'rev mthd2 3rd party by sport'!C12 - 'rev mthd2 indir inst''l by sport'!C12 - 'rev mthd2 indir inst''l debt ser'!C12</f>
        <v>0</v>
      </c>
      <c r="E11" s="521">
        <f>SUM('rev mthd2 ticket sales by sport:rev mthd2 Bowl Rev by sport'!E11) - 'rev mthd2 3rd party by sport'!E12 - 'rev mthd2 indir inst''l by sport'!E12 - 'rev mthd2 indir inst''l debt ser'!E12</f>
        <v>0</v>
      </c>
      <c r="G11" s="521">
        <f>SUM('rev mthd2 ticket sales by sport:rev mthd2 Bowl Rev by sport'!G11) - 'rev mthd2 3rd party by sport'!G12 - 'rev mthd2 indir inst''l by sport'!G12 - 'rev mthd2 indir inst''l debt ser'!G12</f>
        <v>0</v>
      </c>
      <c r="I11" s="519">
        <f t="shared" si="0"/>
        <v>0</v>
      </c>
    </row>
    <row r="12" spans="1:12">
      <c r="A12" s="25"/>
      <c r="B12" s="492" t="s">
        <v>48</v>
      </c>
      <c r="C12" s="520"/>
      <c r="E12" s="521">
        <f>SUM('rev mthd2 ticket sales by sport:rev mthd2 Bowl Rev by sport'!E12) - 'rev mthd2 3rd party by sport'!E13 - 'rev mthd2 indir inst''l by sport'!E13 - 'rev mthd2 indir inst''l debt ser'!E13</f>
        <v>0</v>
      </c>
      <c r="G12" s="520"/>
      <c r="I12" s="519">
        <f t="shared" si="0"/>
        <v>0</v>
      </c>
    </row>
    <row r="13" spans="1:12">
      <c r="A13" s="25"/>
      <c r="B13" s="492" t="s">
        <v>49</v>
      </c>
      <c r="C13" s="521">
        <f>SUM('rev mthd2 ticket sales by sport:rev mthd2 Bowl Rev by sport'!C13) - 'rev mthd2 3rd party by sport'!C14 - 'rev mthd2 indir inst''l by sport'!C14 - 'rev mthd2 indir inst''l debt ser'!C14</f>
        <v>0</v>
      </c>
      <c r="E13" s="520"/>
      <c r="G13" s="520"/>
      <c r="I13" s="519">
        <f t="shared" si="0"/>
        <v>0</v>
      </c>
    </row>
    <row r="14" spans="1:12">
      <c r="A14" s="25"/>
      <c r="B14" s="492" t="s">
        <v>50</v>
      </c>
      <c r="C14" s="521">
        <f>SUM('rev mthd2 ticket sales by sport:rev mthd2 Bowl Rev by sport'!C14) - 'rev mthd2 3rd party by sport'!C15 - 'rev mthd2 indir inst''l by sport'!C15 - 'rev mthd2 indir inst''l debt ser'!C15</f>
        <v>0</v>
      </c>
      <c r="E14" s="521">
        <f>SUM('rev mthd2 ticket sales by sport:rev mthd2 Bowl Rev by sport'!E14) - 'rev mthd2 3rd party by sport'!E15 - 'rev mthd2 indir inst''l by sport'!E15 - 'rev mthd2 indir inst''l debt ser'!E15</f>
        <v>0</v>
      </c>
      <c r="G14" s="521">
        <f>SUM('rev mthd2 ticket sales by sport:rev mthd2 Bowl Rev by sport'!G14) - 'rev mthd2 3rd party by sport'!G15 - 'rev mthd2 indir inst''l by sport'!G15 - 'rev mthd2 indir inst''l debt ser'!G15</f>
        <v>0</v>
      </c>
      <c r="I14" s="519">
        <f t="shared" si="0"/>
        <v>0</v>
      </c>
    </row>
    <row r="15" spans="1:12">
      <c r="A15" s="25"/>
      <c r="B15" s="492" t="s">
        <v>51</v>
      </c>
      <c r="C15" s="521">
        <f>SUM('rev mthd2 ticket sales by sport:rev mthd2 Bowl Rev by sport'!C15) - 'rev mthd2 3rd party by sport'!C16 - 'rev mthd2 indir inst''l by sport'!C16 - 'rev mthd2 indir inst''l debt ser'!C16</f>
        <v>0</v>
      </c>
      <c r="E15" s="521">
        <f>SUM('rev mthd2 ticket sales by sport:rev mthd2 Bowl Rev by sport'!E15) - 'rev mthd2 3rd party by sport'!E16 - 'rev mthd2 indir inst''l by sport'!E16 - 'rev mthd2 indir inst''l debt ser'!E16</f>
        <v>0</v>
      </c>
      <c r="G15" s="521">
        <f>SUM('rev mthd2 ticket sales by sport:rev mthd2 Bowl Rev by sport'!G15) - 'rev mthd2 3rd party by sport'!G16 - 'rev mthd2 indir inst''l by sport'!G16 - 'rev mthd2 indir inst''l debt ser'!G16</f>
        <v>0</v>
      </c>
      <c r="I15" s="519">
        <f t="shared" si="0"/>
        <v>0</v>
      </c>
    </row>
    <row r="16" spans="1:12">
      <c r="A16" s="25"/>
      <c r="B16" s="492" t="s">
        <v>52</v>
      </c>
      <c r="C16" s="521">
        <f>SUM('rev mthd2 ticket sales by sport:rev mthd2 Bowl Rev by sport'!C16) - 'rev mthd2 3rd party by sport'!C17 - 'rev mthd2 indir inst''l by sport'!C17 - 'rev mthd2 indir inst''l debt ser'!C17</f>
        <v>0</v>
      </c>
      <c r="E16" s="521">
        <f>SUM('rev mthd2 ticket sales by sport:rev mthd2 Bowl Rev by sport'!E16) - 'rev mthd2 3rd party by sport'!E17 - 'rev mthd2 indir inst''l by sport'!E17 - 'rev mthd2 indir inst''l debt ser'!E17</f>
        <v>0</v>
      </c>
      <c r="G16" s="520"/>
      <c r="I16" s="519">
        <f t="shared" si="0"/>
        <v>0</v>
      </c>
    </row>
    <row r="17" spans="1:9">
      <c r="A17" s="25"/>
      <c r="B17" s="492" t="s">
        <v>53</v>
      </c>
      <c r="C17" s="521">
        <f>SUM('rev mthd2 ticket sales by sport:rev mthd2 Bowl Rev by sport'!C17) - 'rev mthd2 3rd party by sport'!C18 - 'rev mthd2 indir inst''l by sport'!C18 - 'rev mthd2 indir inst''l debt ser'!C18</f>
        <v>0</v>
      </c>
      <c r="E17" s="521">
        <f>SUM('rev mthd2 ticket sales by sport:rev mthd2 Bowl Rev by sport'!E17) - 'rev mthd2 3rd party by sport'!E18 - 'rev mthd2 indir inst''l by sport'!E18 - 'rev mthd2 indir inst''l debt ser'!E18</f>
        <v>0</v>
      </c>
      <c r="G17" s="520"/>
      <c r="I17" s="519">
        <f t="shared" si="0"/>
        <v>0</v>
      </c>
    </row>
    <row r="18" spans="1:9">
      <c r="A18" s="25"/>
      <c r="B18" s="492" t="s">
        <v>54</v>
      </c>
      <c r="C18" s="521">
        <f>SUM('rev mthd2 ticket sales by sport:rev mthd2 Bowl Rev by sport'!C18) - 'rev mthd2 3rd party by sport'!C19 - 'rev mthd2 indir inst''l by sport'!C19 - 'rev mthd2 indir inst''l debt ser'!C19</f>
        <v>0</v>
      </c>
      <c r="E18" s="521">
        <f>SUM('rev mthd2 ticket sales by sport:rev mthd2 Bowl Rev by sport'!E18) - 'rev mthd2 3rd party by sport'!E19 - 'rev mthd2 indir inst''l by sport'!E19 - 'rev mthd2 indir inst''l debt ser'!E19</f>
        <v>0</v>
      </c>
      <c r="G18" s="521">
        <f>SUM('rev mthd2 ticket sales by sport:rev mthd2 Bowl Rev by sport'!G18) - 'rev mthd2 3rd party by sport'!G19 - 'rev mthd2 indir inst''l by sport'!G19 - 'rev mthd2 indir inst''l debt ser'!G19</f>
        <v>0</v>
      </c>
      <c r="I18" s="519">
        <f t="shared" si="0"/>
        <v>0</v>
      </c>
    </row>
    <row r="19" spans="1:9">
      <c r="A19" s="25"/>
      <c r="B19" s="492" t="s">
        <v>55</v>
      </c>
      <c r="C19" s="520"/>
      <c r="E19" s="521">
        <f>SUM('rev mthd2 ticket sales by sport:rev mthd2 Bowl Rev by sport'!E19) - 'rev mthd2 3rd party by sport'!E20 - 'rev mthd2 indir inst''l by sport'!E20 - 'rev mthd2 indir inst''l debt ser'!E20</f>
        <v>0</v>
      </c>
      <c r="G19" s="520"/>
      <c r="I19" s="519">
        <f t="shared" si="0"/>
        <v>0</v>
      </c>
    </row>
    <row r="20" spans="1:9">
      <c r="A20" s="25"/>
      <c r="B20" s="492" t="s">
        <v>56</v>
      </c>
      <c r="C20" s="520"/>
      <c r="E20" s="521">
        <f>SUM('rev mthd2 ticket sales by sport:rev mthd2 Bowl Rev by sport'!E20) - 'rev mthd2 3rd party by sport'!E21 - 'rev mthd2 indir inst''l by sport'!E21 - 'rev mthd2 indir inst''l debt ser'!E21</f>
        <v>0</v>
      </c>
      <c r="G20" s="520"/>
      <c r="I20" s="519">
        <f t="shared" si="0"/>
        <v>0</v>
      </c>
    </row>
    <row r="21" spans="1:9">
      <c r="A21" s="25"/>
      <c r="B21" s="492" t="s">
        <v>57</v>
      </c>
      <c r="C21" s="520"/>
      <c r="E21" s="521">
        <f>SUM('rev mthd2 ticket sales by sport:rev mthd2 Bowl Rev by sport'!E21) - 'rev mthd2 3rd party by sport'!E22 - 'rev mthd2 indir inst''l by sport'!E22 - 'rev mthd2 indir inst''l debt ser'!E22</f>
        <v>0</v>
      </c>
      <c r="G21" s="520"/>
      <c r="I21" s="519">
        <f t="shared" si="0"/>
        <v>0</v>
      </c>
    </row>
    <row r="22" spans="1:9">
      <c r="A22" s="25"/>
      <c r="B22" s="492" t="s">
        <v>58</v>
      </c>
      <c r="C22" s="521">
        <f>SUM('rev mthd2 ticket sales by sport:rev mthd2 Bowl Rev by sport'!C22) - 'rev mthd2 3rd party by sport'!C23 - 'rev mthd2 indir inst''l by sport'!C23 - 'rev mthd2 indir inst''l debt ser'!C23</f>
        <v>0</v>
      </c>
      <c r="E22" s="521">
        <f>SUM('rev mthd2 ticket sales by sport:rev mthd2 Bowl Rev by sport'!E22) - 'rev mthd2 3rd party by sport'!E23 - 'rev mthd2 indir inst''l by sport'!E23 - 'rev mthd2 indir inst''l debt ser'!E23</f>
        <v>0</v>
      </c>
      <c r="G22" s="521">
        <f>SUM('rev mthd2 ticket sales by sport:rev mthd2 Bowl Rev by sport'!G22) - 'rev mthd2 3rd party by sport'!G23 - 'rev mthd2 indir inst''l by sport'!G23 - 'rev mthd2 indir inst''l debt ser'!G23</f>
        <v>0</v>
      </c>
      <c r="I22" s="519">
        <f t="shared" si="0"/>
        <v>0</v>
      </c>
    </row>
    <row r="23" spans="1:9">
      <c r="A23" s="25"/>
      <c r="B23" s="492" t="s">
        <v>59</v>
      </c>
      <c r="C23" s="521">
        <f>SUM('rev mthd2 ticket sales by sport:rev mthd2 Bowl Rev by sport'!C23) - 'rev mthd2 3rd party by sport'!C24 - 'rev mthd2 indir inst''l by sport'!C24 - 'rev mthd2 indir inst''l debt ser'!C24</f>
        <v>0</v>
      </c>
      <c r="E23" s="521">
        <f>SUM('rev mthd2 ticket sales by sport:rev mthd2 Bowl Rev by sport'!E23) - 'rev mthd2 3rd party by sport'!E24 - 'rev mthd2 indir inst''l by sport'!E24 - 'rev mthd2 indir inst''l debt ser'!E24</f>
        <v>0</v>
      </c>
      <c r="G23" s="520"/>
      <c r="I23" s="519">
        <f t="shared" si="0"/>
        <v>0</v>
      </c>
    </row>
    <row r="24" spans="1:9">
      <c r="A24" s="25"/>
      <c r="B24" s="492" t="s">
        <v>60</v>
      </c>
      <c r="C24" s="520"/>
      <c r="E24" s="521">
        <f>SUM('rev mthd2 ticket sales by sport:rev mthd2 Bowl Rev by sport'!E24) - 'rev mthd2 3rd party by sport'!E25 - 'rev mthd2 indir inst''l by sport'!E25 - 'rev mthd2 indir inst''l debt ser'!E25</f>
        <v>0</v>
      </c>
      <c r="G24" s="520"/>
      <c r="I24" s="519">
        <f t="shared" si="0"/>
        <v>0</v>
      </c>
    </row>
    <row r="25" spans="1:9">
      <c r="A25" s="25"/>
      <c r="B25" s="492" t="s">
        <v>61</v>
      </c>
      <c r="C25" s="521">
        <f>SUM('rev mthd2 ticket sales by sport:rev mthd2 Bowl Rev by sport'!C25) - 'rev mthd2 3rd party by sport'!C26 - 'rev mthd2 indir inst''l by sport'!C26 - 'rev mthd2 indir inst''l debt ser'!C26</f>
        <v>0</v>
      </c>
      <c r="E25" s="521">
        <f>SUM('rev mthd2 ticket sales by sport:rev mthd2 Bowl Rev by sport'!E25) - 'rev mthd2 3rd party by sport'!E26 - 'rev mthd2 indir inst''l by sport'!E26 - 'rev mthd2 indir inst''l debt ser'!E26</f>
        <v>0</v>
      </c>
      <c r="G25" s="521">
        <f>SUM('rev mthd2 ticket sales by sport:rev mthd2 Bowl Rev by sport'!G25) - 'rev mthd2 3rd party by sport'!G26 - 'rev mthd2 indir inst''l by sport'!G26 - 'rev mthd2 indir inst''l debt ser'!G26</f>
        <v>0</v>
      </c>
      <c r="I25" s="519">
        <f t="shared" si="0"/>
        <v>0</v>
      </c>
    </row>
    <row r="26" spans="1:9">
      <c r="A26" s="25"/>
      <c r="B26" s="492" t="s">
        <v>62</v>
      </c>
      <c r="C26" s="521">
        <f>SUM('rev mthd2 ticket sales by sport:rev mthd2 Bowl Rev by sport'!C26) - 'rev mthd2 3rd party by sport'!C27 - 'rev mthd2 indir inst''l by sport'!C27 - 'rev mthd2 indir inst''l debt ser'!C27</f>
        <v>0</v>
      </c>
      <c r="E26" s="521">
        <f>SUM('rev mthd2 ticket sales by sport:rev mthd2 Bowl Rev by sport'!E26) - 'rev mthd2 3rd party by sport'!E27 - 'rev mthd2 indir inst''l by sport'!E27 - 'rev mthd2 indir inst''l debt ser'!E27</f>
        <v>0</v>
      </c>
      <c r="G26" s="521">
        <f>SUM('rev mthd2 ticket sales by sport:rev mthd2 Bowl Rev by sport'!G26) - 'rev mthd2 3rd party by sport'!G27 - 'rev mthd2 indir inst''l by sport'!G27 - 'rev mthd2 indir inst''l debt ser'!G27</f>
        <v>0</v>
      </c>
      <c r="I26" s="519">
        <f t="shared" si="0"/>
        <v>0</v>
      </c>
    </row>
    <row r="27" spans="1:9">
      <c r="A27" s="25"/>
      <c r="B27" s="492" t="s">
        <v>63</v>
      </c>
      <c r="C27" s="521">
        <f>SUM('rev mthd2 ticket sales by sport:rev mthd2 Bowl Rev by sport'!C27) - 'rev mthd2 3rd party by sport'!C28 - 'rev mthd2 indir inst''l by sport'!C28 - 'rev mthd2 indir inst''l debt ser'!C28</f>
        <v>0</v>
      </c>
      <c r="E27" s="521">
        <f>SUM('rev mthd2 ticket sales by sport:rev mthd2 Bowl Rev by sport'!E27) - 'rev mthd2 3rd party by sport'!E28 - 'rev mthd2 indir inst''l by sport'!E28 - 'rev mthd2 indir inst''l debt ser'!E28</f>
        <v>0</v>
      </c>
      <c r="G27" s="520"/>
      <c r="I27" s="519">
        <f t="shared" si="0"/>
        <v>0</v>
      </c>
    </row>
    <row r="28" spans="1:9">
      <c r="A28" s="25"/>
      <c r="B28" s="492" t="s">
        <v>64</v>
      </c>
      <c r="C28" s="521">
        <f>SUM('rev mthd2 ticket sales by sport:rev mthd2 Bowl Rev by sport'!C28) - 'rev mthd2 3rd party by sport'!C29 - 'rev mthd2 indir inst''l by sport'!C29 - 'rev mthd2 indir inst''l debt ser'!C29</f>
        <v>0</v>
      </c>
      <c r="E28" s="521">
        <f>SUM('rev mthd2 ticket sales by sport:rev mthd2 Bowl Rev by sport'!E28) - 'rev mthd2 3rd party by sport'!E29 - 'rev mthd2 indir inst''l by sport'!E29 - 'rev mthd2 indir inst''l debt ser'!E29</f>
        <v>0</v>
      </c>
      <c r="G28" s="520"/>
      <c r="I28" s="519">
        <f t="shared" si="0"/>
        <v>0</v>
      </c>
    </row>
    <row r="29" spans="1:9">
      <c r="A29" s="25"/>
      <c r="B29" s="492" t="s">
        <v>65</v>
      </c>
      <c r="C29" s="520"/>
      <c r="E29" s="521">
        <f>SUM('rev mthd2 ticket sales by sport:rev mthd2 Bowl Rev by sport'!E29) - 'rev mthd2 3rd party by sport'!E30 - 'rev mthd2 indir inst''l by sport'!E30 - 'rev mthd2 indir inst''l debt ser'!E30</f>
        <v>0</v>
      </c>
      <c r="G29" s="520"/>
      <c r="I29" s="519">
        <f t="shared" si="0"/>
        <v>0</v>
      </c>
    </row>
    <row r="30" spans="1:9">
      <c r="A30" s="25"/>
      <c r="B30" s="492" t="s">
        <v>66</v>
      </c>
      <c r="C30" s="521">
        <f>SUM('rev mthd2 ticket sales by sport:rev mthd2 Bowl Rev by sport'!C30) - 'rev mthd2 3rd party by sport'!C31 - 'rev mthd2 indir inst''l by sport'!C31 - 'rev mthd2 indir inst''l debt ser'!C31</f>
        <v>0</v>
      </c>
      <c r="E30" s="521">
        <f>SUM('rev mthd2 ticket sales by sport:rev mthd2 Bowl Rev by sport'!E30) - 'rev mthd2 3rd party by sport'!E31 - 'rev mthd2 indir inst''l by sport'!E31 - 'rev mthd2 indir inst''l debt ser'!E31</f>
        <v>0</v>
      </c>
      <c r="G30" s="520"/>
      <c r="I30" s="519">
        <f t="shared" si="0"/>
        <v>0</v>
      </c>
    </row>
    <row r="31" spans="1:9">
      <c r="A31" s="25"/>
      <c r="B31" s="492" t="s">
        <v>67</v>
      </c>
      <c r="C31" s="521">
        <f>SUM('rev mthd2 ticket sales by sport:rev mthd2 Bowl Rev by sport'!C31) - 'rev mthd2 3rd party by sport'!C32 - 'rev mthd2 indir inst''l by sport'!C32 - 'rev mthd2 indir inst''l debt ser'!C32</f>
        <v>0</v>
      </c>
      <c r="E31" s="521">
        <f>SUM('rev mthd2 ticket sales by sport:rev mthd2 Bowl Rev by sport'!E31) - 'rev mthd2 3rd party by sport'!E32 - 'rev mthd2 indir inst''l by sport'!E32 - 'rev mthd2 indir inst''l debt ser'!E32</f>
        <v>0</v>
      </c>
      <c r="G31" s="520"/>
      <c r="I31" s="519">
        <f t="shared" si="0"/>
        <v>0</v>
      </c>
    </row>
    <row r="32" spans="1:9">
      <c r="A32" s="25"/>
      <c r="B32" s="492" t="s">
        <v>68</v>
      </c>
      <c r="C32" s="521">
        <f>SUM('rev mthd2 ticket sales by sport:rev mthd2 Bowl Rev by sport'!C32) - 'rev mthd2 3rd party by sport'!C33 - 'rev mthd2 indir inst''l by sport'!C33 - 'rev mthd2 indir inst''l debt ser'!C33</f>
        <v>0</v>
      </c>
      <c r="E32" s="520"/>
      <c r="G32" s="521">
        <f>SUM('rev mthd2 ticket sales by sport:rev mthd2 Bowl Rev by sport'!G32) - 'rev mthd2 3rd party by sport'!G33 - 'rev mthd2 indir inst''l by sport'!G33 - 'rev mthd2 indir inst''l debt ser'!G33</f>
        <v>0</v>
      </c>
      <c r="I32" s="519">
        <f t="shared" si="0"/>
        <v>0</v>
      </c>
    </row>
    <row r="33" spans="1:9">
      <c r="A33" s="25"/>
      <c r="B33" s="492" t="s">
        <v>69</v>
      </c>
      <c r="C33" s="521">
        <f>SUM('rev mthd2 ticket sales by sport:rev mthd2 Bowl Rev by sport'!C33) - 'rev mthd2 3rd party by sport'!C34 - 'rev mthd2 indir inst''l by sport'!C34 - 'rev mthd2 indir inst''l debt ser'!C34</f>
        <v>0</v>
      </c>
      <c r="E33" s="521">
        <f>SUM('rev mthd2 ticket sales by sport:rev mthd2 Bowl Rev by sport'!E33) - 'rev mthd2 3rd party by sport'!E34 - 'rev mthd2 indir inst''l by sport'!E34 - 'rev mthd2 indir inst''l debt ser'!E34</f>
        <v>0</v>
      </c>
      <c r="G33" s="521">
        <f>SUM('rev mthd2 ticket sales by sport:rev mthd2 Bowl Rev by sport'!G33) - 'rev mthd2 3rd party by sport'!G34 - 'rev mthd2 indir inst''l by sport'!G34 - 'rev mthd2 indir inst''l debt ser'!G34</f>
        <v>0</v>
      </c>
      <c r="I33" s="519">
        <f t="shared" si="0"/>
        <v>0</v>
      </c>
    </row>
    <row r="34" spans="1:9">
      <c r="A34" s="25"/>
      <c r="B34" s="492"/>
      <c r="C34" s="496"/>
      <c r="E34" s="519"/>
      <c r="G34" s="521"/>
      <c r="I34" s="496"/>
    </row>
    <row r="35" spans="1:9" ht="13.5" thickBot="1">
      <c r="A35" s="25"/>
      <c r="B35" s="493"/>
      <c r="C35" s="437"/>
      <c r="E35" s="437"/>
      <c r="G35" s="437"/>
      <c r="I35" s="437"/>
    </row>
    <row r="36" spans="1:9" ht="26.5" thickBot="1">
      <c r="A36" s="25"/>
      <c r="B36" s="469" t="s">
        <v>436</v>
      </c>
      <c r="C36" s="531">
        <f>SUM(C6:C34)-C13-C7</f>
        <v>0</v>
      </c>
      <c r="E36" s="531">
        <f>SUM(E6:E34)-E13-E7</f>
        <v>0</v>
      </c>
      <c r="G36" s="531">
        <f>SUM(G6:G34)-G13-G7</f>
        <v>0</v>
      </c>
      <c r="I36" s="531">
        <f>SUM(C36,E36,G36)</f>
        <v>0</v>
      </c>
    </row>
    <row r="37" spans="1:9" ht="13.5" thickBot="1">
      <c r="A37" s="38"/>
      <c r="B37" s="470" t="s">
        <v>198</v>
      </c>
      <c r="C37" s="446">
        <f>SUM(C6:C34)</f>
        <v>0</v>
      </c>
      <c r="E37" s="446">
        <f>SUM(E6:E34)</f>
        <v>0</v>
      </c>
      <c r="G37" s="446">
        <f>SUM(G6:G34)</f>
        <v>0</v>
      </c>
      <c r="I37" s="461">
        <f>SUM(C37,E37,G37)</f>
        <v>0</v>
      </c>
    </row>
    <row r="38" spans="1:9" ht="26.5" thickBot="1">
      <c r="A38" s="38"/>
      <c r="B38" s="471" t="s">
        <v>197</v>
      </c>
      <c r="C38" s="453">
        <f>SUM('rev mthd2 ticket sales by sport:rev mthd2 other by sport'!C37) - 'rev mthd2 3rd party by sport'!C38 - 'rev mthd2 indir inst''l by sport'!C38</f>
        <v>0</v>
      </c>
      <c r="E38" s="453">
        <f>SUM('rev mthd2 ticket sales by sport:rev mthd2 other by sport'!E37) - 'rev mthd2 3rd party by sport'!E38 - 'rev mthd2 indir inst''l by sport'!E38</f>
        <v>0</v>
      </c>
      <c r="G38" s="453">
        <f>SUM('rev mthd2 ticket sales by sport:rev mthd2 other by sport'!G37) - 'rev mthd2 3rd party by sport'!G38 - 'rev mthd2 indir inst''l by sport'!G38</f>
        <v>0</v>
      </c>
      <c r="I38" s="461">
        <f>SUM(C38,E38,G38)</f>
        <v>0</v>
      </c>
    </row>
    <row r="39" spans="1:9" ht="13.5" thickBot="1">
      <c r="A39" s="38"/>
      <c r="B39" s="472" t="s">
        <v>437</v>
      </c>
      <c r="C39" s="455">
        <f>C37+C38</f>
        <v>0</v>
      </c>
      <c r="E39" s="454">
        <f>E37+E38</f>
        <v>0</v>
      </c>
      <c r="G39" s="452">
        <f>G37+G38</f>
        <v>0</v>
      </c>
      <c r="I39" s="461">
        <f>SUM(C39,E39,G39)</f>
        <v>0</v>
      </c>
    </row>
  </sheetData>
  <sheetProtection sheet="1" objects="1" scenarios="1" formatCells="0" formatColumns="0" formatRows="0"/>
  <customSheetViews>
    <customSheetView guid="{5556DC96-D068-44A2-945F-92CF014D11AC}" fitToPage="1">
      <selection activeCell="K5" sqref="K5"/>
      <pageMargins left="0" right="0" top="0" bottom="0" header="0" footer="0"/>
      <printOptions gridLines="1"/>
      <pageSetup scale="80" orientation="portrait" r:id="rId1"/>
      <headerFooter alignWithMargins="0">
        <oddFooter>&amp;L&amp;8File: &amp;Z&amp;F
Sheet: &amp;A&amp;R&amp;8&amp;P of &amp;N</oddFooter>
      </headerFooter>
    </customSheetView>
  </customSheetViews>
  <mergeCells count="1">
    <mergeCell ref="D1:K1"/>
  </mergeCells>
  <phoneticPr fontId="20" type="noConversion"/>
  <printOptions gridLines="1"/>
  <pageMargins left="0.5" right="0.5" top="0.5" bottom="0.5" header="0.25" footer="0.25"/>
  <pageSetup scale="80" orientation="portrait" r:id="rId2"/>
  <headerFooter alignWithMargins="0">
    <oddFooter>&amp;L&amp;8File: &amp;Z&amp;F
Sheet: &amp;A&amp;R&amp;8&amp;P of &amp;N</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codeName="Sheet62">
    <tabColor indexed="46"/>
    <pageSetUpPr fitToPage="1"/>
  </sheetPr>
  <dimension ref="A1:L39"/>
  <sheetViews>
    <sheetView workbookViewId="0">
      <selection activeCell="E6" sqref="E6"/>
    </sheetView>
  </sheetViews>
  <sheetFormatPr defaultRowHeight="13"/>
  <cols>
    <col min="1" max="1" width="3.81640625" customWidth="1"/>
    <col min="2" max="2" width="23" customWidth="1"/>
    <col min="3" max="3" width="15.453125" customWidth="1"/>
    <col min="4" max="4" width="1.81640625" customWidth="1"/>
    <col min="5" max="5" width="15.453125" customWidth="1"/>
    <col min="6" max="6" width="1.54296875" customWidth="1"/>
    <col min="7" max="7" width="15.453125" customWidth="1"/>
    <col min="8" max="8" width="1.54296875" customWidth="1"/>
    <col min="9" max="9" width="13.453125" customWidth="1"/>
    <col min="11" max="11" width="11.81640625" customWidth="1"/>
    <col min="12" max="12" width="15.453125" customWidth="1"/>
  </cols>
  <sheetData>
    <row r="1" spans="1:12" ht="66" customHeight="1">
      <c r="A1" s="401">
        <v>71</v>
      </c>
      <c r="B1" s="53" t="s">
        <v>438</v>
      </c>
      <c r="C1" s="484" t="e">
        <f>$I$39</f>
        <v>#REF!</v>
      </c>
      <c r="D1" s="863" t="s">
        <v>439</v>
      </c>
      <c r="E1" s="863"/>
      <c r="F1" s="863"/>
      <c r="G1" s="863"/>
      <c r="H1" s="863"/>
      <c r="I1" s="863"/>
      <c r="J1" s="863"/>
      <c r="K1" s="863"/>
      <c r="L1" s="863"/>
    </row>
    <row r="2" spans="1:12" ht="13.5" thickBot="1"/>
    <row r="3" spans="1:12" ht="21.5" thickBot="1">
      <c r="C3" s="419" t="s">
        <v>34</v>
      </c>
      <c r="E3" s="426" t="s">
        <v>35</v>
      </c>
      <c r="G3" s="428" t="s">
        <v>189</v>
      </c>
      <c r="I3" s="468" t="s">
        <v>415</v>
      </c>
      <c r="K3" t="str">
        <f>'School Information'!$G$3</f>
        <v>2022-23</v>
      </c>
    </row>
    <row r="4" spans="1:12" ht="26">
      <c r="A4" s="25"/>
      <c r="B4" s="112" t="s">
        <v>212</v>
      </c>
      <c r="C4" s="422" t="str">
        <f>$B$1</f>
        <v>Expenses by Sport</v>
      </c>
      <c r="E4" s="389" t="str">
        <f>$B$1</f>
        <v>Expenses by Sport</v>
      </c>
      <c r="G4" s="397" t="str">
        <f>$B$1</f>
        <v>Expenses by Sport</v>
      </c>
      <c r="I4" s="466" t="s">
        <v>432</v>
      </c>
    </row>
    <row r="5" spans="1:12" ht="13.5" thickBot="1">
      <c r="A5" s="25"/>
      <c r="B5" s="84"/>
      <c r="C5" s="420">
        <f>$A$1</f>
        <v>71</v>
      </c>
      <c r="E5" s="387">
        <f>$A$1</f>
        <v>71</v>
      </c>
      <c r="G5" s="392">
        <f>$A$1</f>
        <v>71</v>
      </c>
      <c r="I5" s="467">
        <v>70</v>
      </c>
    </row>
    <row r="6" spans="1:12" ht="13.5" thickBot="1">
      <c r="A6" s="25"/>
      <c r="B6" s="72" t="s">
        <v>434</v>
      </c>
      <c r="C6" s="458"/>
      <c r="E6" s="462">
        <f>SUM('exp mthd2 severance by sport:exp mthd2 oth op exp by sport'!E6)+'exp mthd2 ath aid by sport'!I8+'exp mthd2 guarantees by sport'!E7+'exp exp2 W coach comp by spt'!E14+'exp exp2 W coach comp by spt'!F14+'exp exp2 W coach comp by spt'!I14+'exp exp2 W coach comp by spt'!J14+'exp exp2 sppt both by sport'!E7+'exp exp2 sppt both by sport'!F7</f>
        <v>0</v>
      </c>
      <c r="G6" s="458"/>
      <c r="I6" s="461">
        <f>SUM(C6,E6,G6)</f>
        <v>0</v>
      </c>
    </row>
    <row r="7" spans="1:12" ht="13.5" thickBot="1">
      <c r="A7" s="38"/>
      <c r="B7" s="72" t="s">
        <v>435</v>
      </c>
      <c r="C7" s="458"/>
      <c r="E7" s="462" t="e">
        <f>SUM('exp mthd2 severance by sport:exp mthd2 oth op exp by sport'!E7)+'exp mthd2 ath aid by sport'!I9+'exp mthd2 guarantees by sport'!E8+'exp exp2 W coach comp by spt'!#REF!+'exp exp2 W coach comp by spt'!#REF!+'exp exp2 W coach comp by spt'!#REF!+'exp exp2 W coach comp by spt'!#REF!+'exp exp2 sppt both by sport'!E9+'exp exp2 sppt both by sport'!F9</f>
        <v>#REF!</v>
      </c>
      <c r="G7" s="458"/>
      <c r="I7" s="461" t="e">
        <f t="shared" ref="I7:I39" si="0">SUM(C7,E7,G7)</f>
        <v>#REF!</v>
      </c>
    </row>
    <row r="8" spans="1:12" ht="13.5" thickBot="1">
      <c r="A8" s="25"/>
      <c r="B8" s="72" t="s">
        <v>39</v>
      </c>
      <c r="C8" s="462" t="e">
        <f>SUM('exp mthd2 severance by sport:exp mthd2 oth op exp by sport'!C8)+'exp mthd2 ath aid by sport'!E10+'exp mthd2 guarantees by sport'!C9+'exp exp2 M coach comp by spt'!#REF!+'exp exp2 M coach comp by spt'!#REF!+'exp exp2 M coach comp by spt'!#REF!+'exp exp2 M coach comp by spt'!#REF!+'exp exp2 sppt both by sport'!C10+'exp exp2 sppt both by sport'!D10</f>
        <v>#REF!</v>
      </c>
      <c r="E8" s="458"/>
      <c r="G8" s="458"/>
      <c r="I8" s="461" t="e">
        <f t="shared" si="0"/>
        <v>#REF!</v>
      </c>
    </row>
    <row r="9" spans="1:12" ht="13.5" thickBot="1">
      <c r="A9" s="25"/>
      <c r="B9" s="72" t="s">
        <v>41</v>
      </c>
      <c r="C9" s="462">
        <f>SUM('exp mthd2 severance by sport:exp mthd2 oth op exp by sport'!C9)+'exp mthd2 ath aid by sport'!E11+'exp mthd2 guarantees by sport'!C10+'exp exp2 M coach comp by spt'!E16+'exp exp2 M coach comp by spt'!F16+'exp exp2 M coach comp by spt'!I16+'exp exp2 M coach comp by spt'!J16+'exp exp2 sppt both by sport'!C11+'exp exp2 sppt both by sport'!D11</f>
        <v>0</v>
      </c>
      <c r="E9" s="462">
        <f>SUM('exp mthd2 severance by sport:exp mthd2 oth op exp by sport'!E9)+'exp mthd2 ath aid by sport'!I11+'exp mthd2 guarantees by sport'!E10+'exp exp2 W coach comp by spt'!E16+'exp exp2 W coach comp by spt'!F16+'exp exp2 W coach comp by spt'!I16+'exp exp2 W coach comp by spt'!J16+'exp exp2 sppt both by sport'!E11+'exp exp2 sppt both by sport'!F11</f>
        <v>0</v>
      </c>
      <c r="G9" s="458"/>
      <c r="I9" s="461">
        <f t="shared" si="0"/>
        <v>0</v>
      </c>
    </row>
    <row r="10" spans="1:12" ht="13.5" thickBot="1">
      <c r="A10" s="38"/>
      <c r="B10" s="72" t="s">
        <v>43</v>
      </c>
      <c r="C10" s="458"/>
      <c r="E10" s="462">
        <f>SUM('exp mthd2 severance by sport:exp mthd2 oth op exp by sport'!E10)+'exp mthd2 ath aid by sport'!I12+'exp mthd2 guarantees by sport'!E11+'exp exp2 W coach comp by spt'!E17+'exp exp2 W coach comp by spt'!F17+'exp exp2 W coach comp by spt'!I17+'exp exp2 W coach comp by spt'!J17+'exp exp2 sppt both by sport'!E12+'exp exp2 sppt both by sport'!F12</f>
        <v>0</v>
      </c>
      <c r="G10" s="458"/>
      <c r="I10" s="461">
        <f t="shared" si="0"/>
        <v>0</v>
      </c>
    </row>
    <row r="11" spans="1:12" ht="13.5" thickBot="1">
      <c r="A11" s="38"/>
      <c r="B11" s="72" t="s">
        <v>46</v>
      </c>
      <c r="C11" s="458"/>
      <c r="E11" s="462">
        <f>SUM('exp mthd2 severance by sport:exp mthd2 oth op exp by sport'!E11)+'exp mthd2 ath aid by sport'!I13+'exp mthd2 guarantees by sport'!E12+'exp exp2 W coach comp by spt'!E18+'exp exp2 W coach comp by spt'!F18+'exp exp2 W coach comp by spt'!I18+'exp exp2 W coach comp by spt'!J18+'exp exp2 sppt both by sport'!E13+'exp exp2 sppt both by sport'!F13</f>
        <v>0</v>
      </c>
      <c r="G11" s="462">
        <f>SUM('exp mthd2 severance by sport:exp mthd2 oth op exp by sport'!G11)+'exp mthd2 ath aid by sport'!M13+'exp mthd2 guarantees by sport'!G12+'exp exp2 sppt both by sport'!G13+'exp exp2 sppt both by sport'!H13</f>
        <v>0</v>
      </c>
      <c r="I11" s="461">
        <f t="shared" si="0"/>
        <v>0</v>
      </c>
    </row>
    <row r="12" spans="1:12" ht="13.5" thickBot="1">
      <c r="A12" s="38"/>
      <c r="B12" s="72" t="s">
        <v>47</v>
      </c>
      <c r="C12" s="462" t="e">
        <f>SUM('exp mthd2 severance by sport:exp mthd2 oth op exp by sport'!C12)+'exp mthd2 ath aid by sport'!E14+'exp mthd2 guarantees by sport'!C13+'exp exp2 M coach comp by spt'!#REF!+'exp exp2 M coach comp by spt'!#REF!+'exp exp2 M coach comp by spt'!#REF!+'exp exp2 M coach comp by spt'!#REF!+'exp exp2 sppt both by sport'!C14+'exp exp2 sppt both by sport'!D14</f>
        <v>#REF!</v>
      </c>
      <c r="E12" s="462">
        <f>SUM('exp mthd2 severance by sport:exp mthd2 oth op exp by sport'!E12)+'exp mthd2 ath aid by sport'!I14+'exp mthd2 guarantees by sport'!E13+'exp exp2 W coach comp by spt'!E19+'exp exp2 W coach comp by spt'!F19+'exp exp2 W coach comp by spt'!I19+'exp exp2 W coach comp by spt'!J19+'exp exp2 sppt both by sport'!E14+'exp exp2 sppt both by sport'!F14</f>
        <v>0</v>
      </c>
      <c r="G12" s="462">
        <f>SUM('exp mthd2 severance by sport:exp mthd2 oth op exp by sport'!G12)+'exp mthd2 ath aid by sport'!M14+'exp mthd2 guarantees by sport'!G13+'exp exp2 sppt both by sport'!G14+'exp exp2 sppt both by sport'!H14</f>
        <v>0</v>
      </c>
      <c r="I12" s="461" t="e">
        <f t="shared" si="0"/>
        <v>#REF!</v>
      </c>
    </row>
    <row r="13" spans="1:12" ht="13.5" thickBot="1">
      <c r="A13" s="38"/>
      <c r="B13" s="72" t="s">
        <v>48</v>
      </c>
      <c r="C13" s="458"/>
      <c r="E13" s="462">
        <f>SUM('exp mthd2 severance by sport:exp mthd2 oth op exp by sport'!E13)+'exp mthd2 ath aid by sport'!I15+'exp mthd2 guarantees by sport'!E14+'exp exp2 W coach comp by spt'!E20+'exp exp2 W coach comp by spt'!F20+'exp exp2 W coach comp by spt'!I20+'exp exp2 W coach comp by spt'!J20+'exp exp2 sppt both by sport'!E15+'exp exp2 sppt both by sport'!F15</f>
        <v>0</v>
      </c>
      <c r="G13" s="458"/>
      <c r="I13" s="461">
        <f t="shared" si="0"/>
        <v>0</v>
      </c>
    </row>
    <row r="14" spans="1:12" ht="13.5" thickBot="1">
      <c r="A14" s="38"/>
      <c r="B14" s="72" t="s">
        <v>49</v>
      </c>
      <c r="C14" s="462">
        <f>SUM('exp mthd2 severance by sport:exp mthd2 oth op exp by sport'!C14)+'exp mthd2 ath aid by sport'!E16+'exp mthd2 guarantees by sport'!C15+'exp exp2 M coach comp by spt'!E19+'exp exp2 M coach comp by spt'!F19+'exp exp2 M coach comp by spt'!I19+'exp exp2 M coach comp by spt'!J19+'exp exp2 sppt both by sport'!C16+'exp exp2 sppt both by sport'!D16</f>
        <v>0</v>
      </c>
      <c r="E14" s="458"/>
      <c r="G14" s="458"/>
      <c r="I14" s="461">
        <f t="shared" si="0"/>
        <v>0</v>
      </c>
    </row>
    <row r="15" spans="1:12" ht="13.5" thickBot="1">
      <c r="A15" s="38"/>
      <c r="B15" s="72" t="s">
        <v>50</v>
      </c>
      <c r="C15" s="462">
        <f>SUM('exp mthd2 severance by sport:exp mthd2 oth op exp by sport'!C15)+'exp mthd2 ath aid by sport'!E17+'exp mthd2 guarantees by sport'!C16+'exp exp2 M coach comp by spt'!E20+'exp exp2 M coach comp by spt'!F20+'exp exp2 M coach comp by spt'!I20+'exp exp2 M coach comp by spt'!J20+'exp exp2 sppt both by sport'!C17+'exp exp2 sppt both by sport'!D17</f>
        <v>0</v>
      </c>
      <c r="E15" s="462">
        <f>SUM('exp mthd2 severance by sport:exp mthd2 oth op exp by sport'!E15)+'exp mthd2 ath aid by sport'!I17+'exp mthd2 guarantees by sport'!E16+'exp exp2 W coach comp by spt'!E21+'exp exp2 W coach comp by spt'!F21+'exp exp2 W coach comp by spt'!I21+'exp exp2 W coach comp by spt'!J21+'exp exp2 sppt both by sport'!E17+'exp exp2 sppt both by sport'!F17</f>
        <v>0</v>
      </c>
      <c r="G15" s="462">
        <f>SUM('exp mthd2 severance by sport:exp mthd2 oth op exp by sport'!G15)+'exp mthd2 ath aid by sport'!M17+'exp mthd2 guarantees by sport'!G16+'exp exp2 sppt both by sport'!G17+'exp exp2 sppt both by sport'!H17</f>
        <v>0</v>
      </c>
      <c r="I15" s="461">
        <f t="shared" si="0"/>
        <v>0</v>
      </c>
    </row>
    <row r="16" spans="1:12" ht="13.5" thickBot="1">
      <c r="A16" s="25"/>
      <c r="B16" s="72" t="s">
        <v>51</v>
      </c>
      <c r="C16" s="462">
        <f>SUM('exp mthd2 severance by sport:exp mthd2 oth op exp by sport'!C16)+'exp mthd2 ath aid by sport'!E18+'exp mthd2 guarantees by sport'!C17+'exp exp2 M coach comp by spt'!E21+'exp exp2 M coach comp by spt'!F21+'exp exp2 M coach comp by spt'!I21+'exp exp2 M coach comp by spt'!J21+'exp exp2 sppt both by sport'!C18+'exp exp2 sppt both by sport'!D18</f>
        <v>0</v>
      </c>
      <c r="E16" s="462">
        <f>SUM('exp mthd2 severance by sport:exp mthd2 oth op exp by sport'!E16)+'exp mthd2 ath aid by sport'!I18+'exp mthd2 guarantees by sport'!E17+'exp exp2 W coach comp by spt'!E22+'exp exp2 W coach comp by spt'!F22+'exp exp2 W coach comp by spt'!I22+'exp exp2 W coach comp by spt'!J22+'exp exp2 sppt both by sport'!E18+'exp exp2 sppt both by sport'!F18</f>
        <v>0</v>
      </c>
      <c r="G16" s="462">
        <f>SUM('exp mthd2 severance by sport:exp mthd2 oth op exp by sport'!G16)+'exp mthd2 ath aid by sport'!M18+'exp mthd2 guarantees by sport'!G17+'exp exp2 sppt both by sport'!G18+'exp exp2 sppt both by sport'!H18</f>
        <v>0</v>
      </c>
      <c r="I16" s="461">
        <f t="shared" si="0"/>
        <v>0</v>
      </c>
    </row>
    <row r="17" spans="1:9" ht="13.5" thickBot="1">
      <c r="A17" s="25"/>
      <c r="B17" s="72" t="s">
        <v>52</v>
      </c>
      <c r="C17" s="462">
        <f>SUM('exp mthd2 severance by sport:exp mthd2 oth op exp by sport'!C17)+'exp mthd2 ath aid by sport'!E19+'exp mthd2 guarantees by sport'!C18+'exp exp2 M coach comp by spt'!E22+'exp exp2 M coach comp by spt'!F22+'exp exp2 M coach comp by spt'!I22+'exp exp2 M coach comp by spt'!J22+'exp exp2 sppt both by sport'!C19+'exp exp2 sppt both by sport'!D19</f>
        <v>0</v>
      </c>
      <c r="E17" s="462">
        <f>SUM('exp mthd2 severance by sport:exp mthd2 oth op exp by sport'!E17)+'exp mthd2 ath aid by sport'!I19+'exp mthd2 guarantees by sport'!E18+'exp exp2 W coach comp by spt'!E23+'exp exp2 W coach comp by spt'!F23+'exp exp2 W coach comp by spt'!I23+'exp exp2 W coach comp by spt'!J23+'exp exp2 sppt both by sport'!E19+'exp exp2 sppt both by sport'!F19</f>
        <v>0</v>
      </c>
      <c r="G17" s="458"/>
      <c r="I17" s="461">
        <f t="shared" si="0"/>
        <v>0</v>
      </c>
    </row>
    <row r="18" spans="1:9" ht="13.5" thickBot="1">
      <c r="A18" s="25"/>
      <c r="B18" s="72" t="s">
        <v>53</v>
      </c>
      <c r="C18" s="462">
        <f>SUM('exp mthd2 severance by sport:exp mthd2 oth op exp by sport'!C18)+'exp mthd2 ath aid by sport'!E20+'exp mthd2 guarantees by sport'!C19+'exp exp2 M coach comp by spt'!E23+'exp exp2 M coach comp by spt'!F23+'exp exp2 M coach comp by spt'!I23+'exp exp2 M coach comp by spt'!J23+'exp exp2 sppt both by sport'!C20+'exp exp2 sppt both by sport'!D20</f>
        <v>0</v>
      </c>
      <c r="E18" s="462">
        <f>SUM('exp mthd2 severance by sport:exp mthd2 oth op exp by sport'!E18)+'exp mthd2 ath aid by sport'!I20+'exp mthd2 guarantees by sport'!E19+'exp exp2 W coach comp by spt'!E24+'exp exp2 W coach comp by spt'!F24+'exp exp2 W coach comp by spt'!I24+'exp exp2 W coach comp by spt'!J24+'exp exp2 sppt both by sport'!E20+'exp exp2 sppt both by sport'!F20</f>
        <v>0</v>
      </c>
      <c r="G18" s="458"/>
      <c r="I18" s="461">
        <f t="shared" si="0"/>
        <v>0</v>
      </c>
    </row>
    <row r="19" spans="1:9" ht="13.5" thickBot="1">
      <c r="A19" s="25"/>
      <c r="B19" s="72" t="s">
        <v>54</v>
      </c>
      <c r="C19" s="462">
        <f>SUM('exp mthd2 severance by sport:exp mthd2 oth op exp by sport'!C19)+'exp mthd2 ath aid by sport'!E21+'exp mthd2 guarantees by sport'!C20+'exp exp2 M coach comp by spt'!E24+'exp exp2 M coach comp by spt'!F24+'exp exp2 M coach comp by spt'!I24+'exp exp2 M coach comp by spt'!J24+'exp exp2 sppt both by sport'!C21+'exp exp2 sppt both by sport'!D21</f>
        <v>0</v>
      </c>
      <c r="E19" s="462">
        <f>SUM('exp mthd2 severance by sport:exp mthd2 oth op exp by sport'!E19)+'exp mthd2 ath aid by sport'!I21+'exp mthd2 guarantees by sport'!E20+'exp exp2 W coach comp by spt'!E25+'exp exp2 W coach comp by spt'!F25+'exp exp2 W coach comp by spt'!I25+'exp exp2 W coach comp by spt'!J25+'exp exp2 sppt both by sport'!E21+'exp exp2 sppt both by sport'!F21</f>
        <v>0</v>
      </c>
      <c r="G19" s="462">
        <f>SUM('exp mthd2 severance by sport:exp mthd2 oth op exp by sport'!G19)+'exp mthd2 ath aid by sport'!M21+'exp mthd2 guarantees by sport'!G20+'exp exp2 sppt both by sport'!G21+'exp exp2 sppt both by sport'!H21</f>
        <v>0</v>
      </c>
      <c r="I19" s="461">
        <f t="shared" si="0"/>
        <v>0</v>
      </c>
    </row>
    <row r="20" spans="1:9" ht="13.5" thickBot="1">
      <c r="A20" s="25"/>
      <c r="B20" s="72" t="s">
        <v>55</v>
      </c>
      <c r="C20" s="458"/>
      <c r="E20" s="462">
        <f>SUM('exp mthd2 severance by sport:exp mthd2 oth op exp by sport'!E20)+'exp mthd2 ath aid by sport'!I22+'exp mthd2 guarantees by sport'!E21+'exp exp2 W coach comp by spt'!E26+'exp exp2 W coach comp by spt'!F26+'exp exp2 W coach comp by spt'!I26+'exp exp2 W coach comp by spt'!J26+'exp exp2 sppt both by sport'!E22+'exp exp2 sppt both by sport'!F22</f>
        <v>0</v>
      </c>
      <c r="G20" s="458"/>
      <c r="I20" s="461">
        <f t="shared" si="0"/>
        <v>0</v>
      </c>
    </row>
    <row r="21" spans="1:9" ht="13.5" thickBot="1">
      <c r="A21" s="25"/>
      <c r="B21" s="72" t="s">
        <v>56</v>
      </c>
      <c r="C21" s="458"/>
      <c r="E21" s="462">
        <f>SUM('exp mthd2 severance by sport:exp mthd2 oth op exp by sport'!E21)+'exp mthd2 ath aid by sport'!I23+'exp mthd2 guarantees by sport'!E22+'exp exp2 W coach comp by spt'!E27+'exp exp2 W coach comp by spt'!F27+'exp exp2 W coach comp by spt'!I27+'exp exp2 W coach comp by spt'!J27+'exp exp2 sppt both by sport'!E23+'exp exp2 sppt both by sport'!F23</f>
        <v>0</v>
      </c>
      <c r="G21" s="458"/>
      <c r="I21" s="461">
        <f t="shared" si="0"/>
        <v>0</v>
      </c>
    </row>
    <row r="22" spans="1:9" ht="13.5" thickBot="1">
      <c r="A22" s="25"/>
      <c r="B22" s="72" t="s">
        <v>58</v>
      </c>
      <c r="C22" s="462">
        <f>SUM('exp mthd2 severance by sport:exp mthd2 oth op exp by sport'!C22)+'exp mthd2 ath aid by sport'!E24+'exp mthd2 guarantees by sport'!C23+'exp exp2 M coach comp by spt'!E25+'exp exp2 M coach comp by spt'!F25+'exp exp2 M coach comp by spt'!I25+'exp exp2 M coach comp by spt'!J25+'exp exp2 sppt both by sport'!C24+'exp exp2 sppt both by sport'!D24</f>
        <v>0</v>
      </c>
      <c r="E22" s="462">
        <f>SUM('exp mthd2 severance by sport:exp mthd2 oth op exp by sport'!E22)+'exp mthd2 ath aid by sport'!I24+'exp mthd2 guarantees by sport'!E23+'exp exp2 W coach comp by spt'!E28+'exp exp2 W coach comp by spt'!F28+'exp exp2 W coach comp by spt'!I28+'exp exp2 W coach comp by spt'!J28+'exp exp2 sppt both by sport'!E24+'exp exp2 sppt both by sport'!F24</f>
        <v>0</v>
      </c>
      <c r="G22" s="462">
        <f>SUM('exp mthd2 severance by sport:exp mthd2 oth op exp by sport'!G22)+'exp mthd2 ath aid by sport'!M24+'exp mthd2 guarantees by sport'!G23+'exp exp2 sppt both by sport'!G24+'exp exp2 sppt both by sport'!H24</f>
        <v>0</v>
      </c>
      <c r="I22" s="461">
        <f t="shared" si="0"/>
        <v>0</v>
      </c>
    </row>
    <row r="23" spans="1:9" ht="13.5" thickBot="1">
      <c r="A23" s="25"/>
      <c r="B23" s="72" t="s">
        <v>59</v>
      </c>
      <c r="C23" s="462">
        <f>SUM('exp mthd2 severance by sport:exp mthd2 oth op exp by sport'!C23)+'exp mthd2 ath aid by sport'!E25+'exp mthd2 guarantees by sport'!C24+'exp exp2 M coach comp by spt'!E26+'exp exp2 M coach comp by spt'!F26+'exp exp2 M coach comp by spt'!I26+'exp exp2 M coach comp by spt'!J26+'exp exp2 sppt both by sport'!C25+'exp exp2 sppt both by sport'!D25</f>
        <v>0</v>
      </c>
      <c r="E23" s="462">
        <f>SUM('exp mthd2 severance by sport:exp mthd2 oth op exp by sport'!E23)+'exp mthd2 ath aid by sport'!I25+'exp mthd2 guarantees by sport'!E24+'exp exp2 W coach comp by spt'!E29+'exp exp2 W coach comp by spt'!F29+'exp exp2 W coach comp by spt'!I29+'exp exp2 W coach comp by spt'!J29+'exp exp2 sppt both by sport'!E25+'exp exp2 sppt both by sport'!F25</f>
        <v>0</v>
      </c>
      <c r="G23" s="458"/>
      <c r="I23" s="461">
        <f t="shared" si="0"/>
        <v>0</v>
      </c>
    </row>
    <row r="24" spans="1:9" ht="13.5" thickBot="1">
      <c r="A24" s="25"/>
      <c r="B24" s="72" t="s">
        <v>60</v>
      </c>
      <c r="C24" s="458"/>
      <c r="E24" s="462">
        <f>SUM('exp mthd2 severance by sport:exp mthd2 oth op exp by sport'!E24)+'exp mthd2 ath aid by sport'!I26+'exp mthd2 guarantees by sport'!E25+'exp exp2 W coach comp by spt'!E30+'exp exp2 W coach comp by spt'!F30+'exp exp2 W coach comp by spt'!I30+'exp exp2 W coach comp by spt'!J30+'exp exp2 sppt both by sport'!E26+'exp exp2 sppt both by sport'!F26</f>
        <v>0</v>
      </c>
      <c r="G24" s="458"/>
      <c r="I24" s="461">
        <f t="shared" si="0"/>
        <v>0</v>
      </c>
    </row>
    <row r="25" spans="1:9" ht="13.5" thickBot="1">
      <c r="A25" s="25"/>
      <c r="B25" s="72" t="s">
        <v>200</v>
      </c>
      <c r="C25" s="458"/>
      <c r="E25" s="462">
        <f>SUM('exp mthd2 severance by sport:exp mthd2 oth op exp by sport'!E25)+'exp mthd2 ath aid by sport'!I27+'exp mthd2 guarantees by sport'!E26+'exp exp2 W coach comp by spt'!E31+'exp exp2 W coach comp by spt'!F31+'exp exp2 W coach comp by spt'!I31+'exp exp2 W coach comp by spt'!J31+'exp exp2 sppt both by sport'!E27+'exp exp2 sppt both by sport'!F27</f>
        <v>0</v>
      </c>
      <c r="G25" s="458"/>
      <c r="I25" s="461">
        <f t="shared" si="0"/>
        <v>0</v>
      </c>
    </row>
    <row r="26" spans="1:9" ht="13.5" thickBot="1">
      <c r="A26" s="25"/>
      <c r="B26" s="72" t="s">
        <v>61</v>
      </c>
      <c r="C26" s="462">
        <f>SUM('exp mthd2 severance by sport:exp mthd2 oth op exp by sport'!C26)+'exp mthd2 ath aid by sport'!E28+'exp mthd2 guarantees by sport'!C27+'exp exp2 M coach comp by spt'!E28+'exp exp2 M coach comp by spt'!F28+'exp exp2 M coach comp by spt'!I28+'exp exp2 M coach comp by spt'!J28+'exp exp2 sppt both by sport'!C28+'exp exp2 sppt both by sport'!D28</f>
        <v>0</v>
      </c>
      <c r="E26" s="462">
        <f>SUM('exp mthd2 severance by sport:exp mthd2 oth op exp by sport'!E26)+'exp mthd2 ath aid by sport'!I28+'exp mthd2 guarantees by sport'!E27+'exp exp2 W coach comp by spt'!E32+'exp exp2 W coach comp by spt'!F32+'exp exp2 W coach comp by spt'!I32+'exp exp2 W coach comp by spt'!J32+'exp exp2 sppt both by sport'!E28+'exp exp2 sppt both by sport'!F28</f>
        <v>0</v>
      </c>
      <c r="G26" s="462">
        <f>SUM('exp mthd2 severance by sport:exp mthd2 oth op exp by sport'!G26)+'exp mthd2 ath aid by sport'!M28+'exp mthd2 guarantees by sport'!G27+'exp exp2 sppt both by sport'!G28+'exp exp2 sppt both by sport'!H28</f>
        <v>0</v>
      </c>
      <c r="I26" s="461">
        <f t="shared" si="0"/>
        <v>0</v>
      </c>
    </row>
    <row r="27" spans="1:9" ht="13.5" thickBot="1">
      <c r="A27" s="25"/>
      <c r="B27" s="72" t="s">
        <v>201</v>
      </c>
      <c r="C27" s="458"/>
      <c r="E27" s="462">
        <f>SUM('exp mthd2 severance by sport:exp mthd2 oth op exp by sport'!E27)+'exp mthd2 ath aid by sport'!I29+'exp mthd2 guarantees by sport'!E28+'exp exp2 W coach comp by spt'!E33+'exp exp2 W coach comp by spt'!F33+'exp exp2 W coach comp by spt'!I33+'exp exp2 W coach comp by spt'!J33+'exp exp2 sppt both by sport'!E29+'exp exp2 sppt both by sport'!F29</f>
        <v>0</v>
      </c>
      <c r="G27" s="458"/>
      <c r="I27" s="461">
        <f t="shared" si="0"/>
        <v>0</v>
      </c>
    </row>
    <row r="28" spans="1:9" ht="13.5" thickBot="1">
      <c r="A28" s="25"/>
      <c r="B28" s="72" t="s">
        <v>202</v>
      </c>
      <c r="C28" s="458"/>
      <c r="E28" s="462">
        <f>SUM('exp mthd2 severance by sport:exp mthd2 oth op exp by sport'!E28)+'exp mthd2 ath aid by sport'!I30+'exp mthd2 guarantees by sport'!E29+'exp exp2 W coach comp by spt'!E34+'exp exp2 W coach comp by spt'!F34+'exp exp2 W coach comp by spt'!I34+'exp exp2 W coach comp by spt'!J34+'exp exp2 sppt both by sport'!E30+'exp exp2 sppt both by sport'!F30</f>
        <v>0</v>
      </c>
      <c r="G28" s="458"/>
      <c r="I28" s="461">
        <f t="shared" si="0"/>
        <v>0</v>
      </c>
    </row>
    <row r="29" spans="1:9" ht="13.5" thickBot="1">
      <c r="A29" s="25"/>
      <c r="B29" s="72" t="s">
        <v>62</v>
      </c>
      <c r="C29" s="462" t="e">
        <f>SUM('exp mthd2 severance by sport:exp mthd2 oth op exp by sport'!C29)+'exp mthd2 ath aid by sport'!E31+'exp mthd2 guarantees by sport'!C30+'exp exp2 M coach comp by spt'!#REF!+'exp exp2 M coach comp by spt'!#REF!+'exp exp2 M coach comp by spt'!#REF!+'exp exp2 M coach comp by spt'!#REF!+'exp exp2 sppt both by sport'!C31+'exp exp2 sppt both by sport'!D31</f>
        <v>#REF!</v>
      </c>
      <c r="E29" s="462">
        <f>SUM('exp mthd2 severance by sport:exp mthd2 oth op exp by sport'!E29)+'exp mthd2 ath aid by sport'!I31+'exp mthd2 guarantees by sport'!E30+'exp exp2 W coach comp by spt'!E35+'exp exp2 W coach comp by spt'!F35+'exp exp2 W coach comp by spt'!I35+'exp exp2 W coach comp by spt'!J35+'exp exp2 sppt both by sport'!E31+'exp exp2 sppt both by sport'!F31</f>
        <v>0</v>
      </c>
      <c r="G29" s="462">
        <f>SUM('exp mthd2 severance by sport:exp mthd2 oth op exp by sport'!G29)+'exp mthd2 ath aid by sport'!M31+'exp mthd2 guarantees by sport'!G30+'exp exp2 sppt both by sport'!G31+'exp exp2 sppt both by sport'!H31</f>
        <v>0</v>
      </c>
      <c r="I29" s="461" t="e">
        <f t="shared" si="0"/>
        <v>#REF!</v>
      </c>
    </row>
    <row r="30" spans="1:9" ht="13.5" thickBot="1">
      <c r="A30" s="25"/>
      <c r="B30" s="72" t="s">
        <v>203</v>
      </c>
      <c r="C30" s="462">
        <f>SUM('exp mthd2 severance by sport:exp mthd2 oth op exp by sport'!C30)+'exp mthd2 ath aid by sport'!E32+'exp mthd2 guarantees by sport'!C31+'exp exp2 M coach comp by spt'!E31+'exp exp2 M coach comp by spt'!F31+'exp exp2 M coach comp by spt'!I31+'exp exp2 M coach comp by spt'!J31+'exp exp2 sppt both by sport'!C32+'exp exp2 sppt both by sport'!D32</f>
        <v>0</v>
      </c>
      <c r="E30" s="462">
        <f>SUM('exp mthd2 severance by sport:exp mthd2 oth op exp by sport'!E30)+'exp mthd2 ath aid by sport'!I32+'exp mthd2 guarantees by sport'!E31+'exp exp2 W coach comp by spt'!E36+'exp exp2 W coach comp by spt'!F36+'exp exp2 W coach comp by spt'!I36+'exp exp2 W coach comp by spt'!J36+'exp exp2 sppt both by sport'!E32+'exp exp2 sppt both by sport'!F32</f>
        <v>0</v>
      </c>
      <c r="G30" s="462">
        <f>SUM('exp mthd2 severance by sport:exp mthd2 oth op exp by sport'!G30)+'exp mthd2 ath aid by sport'!M32+'exp mthd2 guarantees by sport'!G31+'exp exp2 sppt both by sport'!G32+'exp exp2 sppt both by sport'!H32</f>
        <v>0</v>
      </c>
      <c r="I30" s="461">
        <f t="shared" si="0"/>
        <v>0</v>
      </c>
    </row>
    <row r="31" spans="1:9" ht="13.5" thickBot="1">
      <c r="A31" s="25"/>
      <c r="B31" s="72" t="s">
        <v>66</v>
      </c>
      <c r="C31" s="462">
        <f>SUM('exp mthd2 severance by sport:exp mthd2 oth op exp by sport'!C31)+'exp mthd2 ath aid by sport'!E33+'exp mthd2 guarantees by sport'!C32+'exp exp2 M coach comp by spt'!E32+'exp exp2 M coach comp by spt'!F32+'exp exp2 M coach comp by spt'!I32+'exp exp2 M coach comp by spt'!J32+'exp exp2 sppt both by sport'!C33+'exp exp2 sppt both by sport'!D33</f>
        <v>0</v>
      </c>
      <c r="E31" s="462">
        <f>SUM('exp mthd2 severance by sport:exp mthd2 oth op exp by sport'!E31)+'exp mthd2 ath aid by sport'!I33+'exp mthd2 guarantees by sport'!E32+'exp exp2 W coach comp by spt'!E37+'exp exp2 W coach comp by spt'!F37+'exp exp2 W coach comp by spt'!I37+'exp exp2 W coach comp by spt'!J37+'exp exp2 sppt both by sport'!E33+'exp exp2 sppt both by sport'!F33</f>
        <v>0</v>
      </c>
      <c r="G31" s="458"/>
      <c r="I31" s="461">
        <f t="shared" si="0"/>
        <v>0</v>
      </c>
    </row>
    <row r="32" spans="1:9" ht="13.5" thickBot="1">
      <c r="A32" s="25"/>
      <c r="B32" s="72" t="s">
        <v>67</v>
      </c>
      <c r="C32" s="462">
        <f>SUM('exp mthd2 severance by sport:exp mthd2 oth op exp by sport'!C32)+'exp mthd2 ath aid by sport'!E34+'exp mthd2 guarantees by sport'!C33+'exp exp2 M coach comp by spt'!E33+'exp exp2 M coach comp by spt'!F33+'exp exp2 M coach comp by spt'!I33+'exp exp2 M coach comp by spt'!J33+'exp exp2 sppt both by sport'!C34+'exp exp2 sppt both by sport'!D34</f>
        <v>0</v>
      </c>
      <c r="E32" s="462">
        <f>SUM('exp mthd2 severance by sport:exp mthd2 oth op exp by sport'!E32)+'exp mthd2 ath aid by sport'!I34+'exp mthd2 guarantees by sport'!E33+'exp exp2 W coach comp by spt'!E38+'exp exp2 W coach comp by spt'!F38+'exp exp2 W coach comp by spt'!I38+'exp exp2 W coach comp by spt'!J38+'exp exp2 sppt both by sport'!E34+'exp exp2 sppt both by sport'!F34</f>
        <v>0</v>
      </c>
      <c r="G32" s="458"/>
      <c r="I32" s="461">
        <f t="shared" si="0"/>
        <v>0</v>
      </c>
    </row>
    <row r="33" spans="1:9" ht="13.5" thickBot="1">
      <c r="A33" s="25"/>
      <c r="B33" s="72" t="s">
        <v>68</v>
      </c>
      <c r="C33" s="462">
        <f>SUM('exp mthd2 severance by sport:exp mthd2 oth op exp by sport'!C33)+'exp mthd2 ath aid by sport'!E35+'exp mthd2 guarantees by sport'!C34+'exp exp2 M coach comp by spt'!E34+'exp exp2 M coach comp by spt'!F34+'exp exp2 M coach comp by spt'!I34+'exp exp2 M coach comp by spt'!J34+'exp exp2 sppt both by sport'!C35+'exp exp2 sppt both by sport'!D35</f>
        <v>0</v>
      </c>
      <c r="E33" s="458"/>
      <c r="G33" s="458"/>
      <c r="I33" s="461">
        <f t="shared" si="0"/>
        <v>0</v>
      </c>
    </row>
    <row r="34" spans="1:9" ht="13.5" thickBot="1">
      <c r="A34" s="25"/>
      <c r="B34" s="72" t="s">
        <v>69</v>
      </c>
      <c r="C34" s="462">
        <f>SUM('exp mthd2 severance by sport:exp mthd2 oth op exp by sport'!C34)+'exp mthd2 ath aid by sport'!E36+'exp mthd2 guarantees by sport'!C35+'exp exp2 M coach comp by spt'!E35+'exp exp2 M coach comp by spt'!F35+'exp exp2 M coach comp by spt'!I35+'exp exp2 M coach comp by spt'!J35+'exp exp2 sppt both by sport'!C36+'exp exp2 sppt both by sport'!D36</f>
        <v>0</v>
      </c>
      <c r="E34" s="462">
        <f>SUM('exp mthd2 severance by sport:exp mthd2 oth op exp by sport'!E34)+'exp mthd2 ath aid by sport'!I36+'exp mthd2 guarantees by sport'!E35+'exp exp2 W coach comp by spt'!E40+'exp exp2 W coach comp by spt'!F40+'exp exp2 W coach comp by spt'!I40+'exp exp2 W coach comp by spt'!J40+'exp exp2 sppt both by sport'!E36+'exp exp2 sppt both by sport'!F36</f>
        <v>0</v>
      </c>
      <c r="G34" s="462">
        <f>SUM('exp mthd2 severance by sport:exp mthd2 oth op exp by sport'!G34)+'exp mthd2 ath aid by sport'!M36+'exp mthd2 guarantees by sport'!G35+'exp exp2 sppt both by sport'!G36+'exp exp2 sppt both by sport'!H36</f>
        <v>0</v>
      </c>
      <c r="I34" s="461">
        <f t="shared" si="0"/>
        <v>0</v>
      </c>
    </row>
    <row r="35" spans="1:9" ht="13.5" thickBot="1">
      <c r="A35" s="25"/>
      <c r="B35" s="92"/>
      <c r="C35" s="437"/>
      <c r="E35" s="437"/>
      <c r="G35" s="462"/>
      <c r="I35" s="437"/>
    </row>
    <row r="36" spans="1:9" ht="39.5" thickBot="1">
      <c r="A36" s="25"/>
      <c r="B36" s="469" t="s">
        <v>440</v>
      </c>
      <c r="C36" s="446" t="e">
        <f>SUM(C6:C34)-C14-C9</f>
        <v>#REF!</v>
      </c>
      <c r="E36" s="446" t="e">
        <f>SUM(E6:E34)-E14-E9</f>
        <v>#REF!</v>
      </c>
      <c r="G36" s="446">
        <f>SUM(G6:G34)-G14-G9</f>
        <v>0</v>
      </c>
      <c r="I36" s="461" t="e">
        <f t="shared" si="0"/>
        <v>#REF!</v>
      </c>
    </row>
    <row r="37" spans="1:9" ht="13.5" thickBot="1">
      <c r="A37" s="38"/>
      <c r="B37" s="470" t="s">
        <v>210</v>
      </c>
      <c r="C37" s="446" t="e">
        <f>SUM(C6:C34)</f>
        <v>#REF!</v>
      </c>
      <c r="E37" s="446" t="e">
        <f>SUM(E6:E34)</f>
        <v>#REF!</v>
      </c>
      <c r="G37" s="446">
        <f>SUM(G6:G34)</f>
        <v>0</v>
      </c>
      <c r="I37" s="461" t="e">
        <f t="shared" si="0"/>
        <v>#REF!</v>
      </c>
    </row>
    <row r="38" spans="1:9" ht="26.5" thickBot="1">
      <c r="A38" s="38"/>
      <c r="B38" s="471" t="s">
        <v>209</v>
      </c>
      <c r="C38" s="464">
        <f>SUM('exp mthd2 severance by sport:exp mthd2 oth op exp by sport'!C37)+'exp mthd2 ath aid by sport'!E39+'exp mthd2 guarantees by sport'!C38+'exp exp2 M coach comp by spt'!E38+'exp exp2 M coach comp by spt'!F38+'exp exp2 M coach comp by spt'!I38+'exp exp2 M coach comp by spt'!J38+'exp exp2 sppt both by sport'!C39+'exp exp2 sppt both by sport'!D39</f>
        <v>0</v>
      </c>
      <c r="D38" s="379"/>
      <c r="E38" s="462">
        <f>SUM('exp mthd2 severance by sport:exp mthd2 oth op exp by sport'!E37)+'exp mthd2 ath aid by sport'!I39+'exp mthd2 guarantees by sport'!E38+'exp exp2 W coach comp by spt'!E43+'exp exp2 W coach comp by spt'!F43+'exp exp2 W coach comp by spt'!I43+'exp exp2 W coach comp by spt'!J43+'exp exp2 sppt both by sport'!E39+'exp exp2 sppt both by sport'!F39</f>
        <v>0</v>
      </c>
      <c r="F38" s="379"/>
      <c r="G38" s="462">
        <f>SUM('exp mthd2 severance by sport:exp mthd2 oth op exp by sport'!G37)+'exp mthd2 ath aid by sport'!M39+'exp mthd2 guarantees by sport'!G38+'exp exp2 sppt both by sport'!G39+'exp exp2 sppt both by sport'!H39</f>
        <v>0</v>
      </c>
      <c r="I38" s="461">
        <f t="shared" si="0"/>
        <v>0</v>
      </c>
    </row>
    <row r="39" spans="1:9" ht="13.5" thickBot="1">
      <c r="A39" s="38"/>
      <c r="B39" s="472" t="s">
        <v>441</v>
      </c>
      <c r="C39" s="455" t="e">
        <f>C37+C38</f>
        <v>#REF!</v>
      </c>
      <c r="D39" s="379"/>
      <c r="E39" s="454" t="e">
        <f>E37+E38</f>
        <v>#REF!</v>
      </c>
      <c r="F39" s="379"/>
      <c r="G39" s="449">
        <f>G37+G38</f>
        <v>0</v>
      </c>
      <c r="I39" s="461" t="e">
        <f t="shared" si="0"/>
        <v>#REF!</v>
      </c>
    </row>
  </sheetData>
  <sheetProtection sheet="1" objects="1" scenarios="1" formatCells="0" formatColumns="0" formatRows="0"/>
  <customSheetViews>
    <customSheetView guid="{5556DC96-D068-44A2-945F-92CF014D11AC}" fitToPage="1" state="hidden">
      <selection activeCell="E6" sqref="E6"/>
      <pageMargins left="0" right="0" top="0" bottom="0" header="0" footer="0"/>
      <printOptions gridLines="1"/>
      <pageSetup scale="75" orientation="portrait" r:id="rId1"/>
      <headerFooter alignWithMargins="0">
        <oddFooter>&amp;L&amp;8File: &amp;Z&amp;F
Sheet: &amp;A&amp;R&amp;8&amp;P of &amp;N</oddFooter>
      </headerFooter>
    </customSheetView>
  </customSheetViews>
  <mergeCells count="1">
    <mergeCell ref="D1:L1"/>
  </mergeCells>
  <phoneticPr fontId="20" type="noConversion"/>
  <printOptions gridLines="1"/>
  <pageMargins left="0.5" right="0.5" top="0.5" bottom="0.5" header="0.25" footer="0.25"/>
  <pageSetup scale="75" orientation="portrait" r:id="rId2"/>
  <headerFooter alignWithMargins="0">
    <oddFooter>&amp;L&amp;8File: &amp;Z&amp;F
Sheet: &amp;A&amp;R&amp;8&amp;P of &amp;N</oddFooter>
  </headerFooter>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codeName="Sheet65">
    <tabColor indexed="46"/>
    <pageSetUpPr fitToPage="1"/>
  </sheetPr>
  <dimension ref="A1:L39"/>
  <sheetViews>
    <sheetView workbookViewId="0">
      <selection sqref="A1:I1"/>
    </sheetView>
  </sheetViews>
  <sheetFormatPr defaultRowHeight="13"/>
  <cols>
    <col min="1" max="1" width="3.81640625" customWidth="1"/>
    <col min="2" max="2" width="23" customWidth="1"/>
    <col min="3" max="3" width="15.453125" customWidth="1"/>
    <col min="4" max="4" width="1.81640625" customWidth="1"/>
    <col min="5" max="5" width="15.453125" customWidth="1"/>
    <col min="6" max="6" width="1.54296875" customWidth="1"/>
    <col min="7" max="7" width="15.453125" customWidth="1"/>
    <col min="8" max="8" width="1.54296875" customWidth="1"/>
    <col min="9" max="9" width="13.453125" customWidth="1"/>
    <col min="11" max="11" width="11.81640625" customWidth="1"/>
    <col min="12" max="12" width="15.453125" customWidth="1"/>
  </cols>
  <sheetData>
    <row r="1" spans="1:12" s="486" customFormat="1" ht="68.5" customHeight="1">
      <c r="A1" s="487">
        <v>71</v>
      </c>
      <c r="B1" s="534" t="s">
        <v>438</v>
      </c>
      <c r="C1" s="488" t="e">
        <f>$I$39</f>
        <v>#REF!</v>
      </c>
      <c r="D1" s="863" t="s">
        <v>439</v>
      </c>
      <c r="E1" s="863"/>
      <c r="F1" s="863"/>
      <c r="G1" s="863"/>
      <c r="H1" s="863"/>
      <c r="I1" s="863"/>
      <c r="J1" s="863"/>
      <c r="K1" s="863"/>
      <c r="L1" s="863"/>
    </row>
    <row r="2" spans="1:12" ht="13.5" thickBot="1"/>
    <row r="3" spans="1:12" ht="21.5" thickBot="1">
      <c r="C3" s="419" t="s">
        <v>34</v>
      </c>
      <c r="E3" s="426" t="s">
        <v>35</v>
      </c>
      <c r="G3" s="428" t="s">
        <v>189</v>
      </c>
      <c r="I3" s="468" t="s">
        <v>415</v>
      </c>
      <c r="K3" s="53" t="str">
        <f>'School Information'!$G$3</f>
        <v>2022-23</v>
      </c>
    </row>
    <row r="4" spans="1:12" ht="26">
      <c r="A4" s="25"/>
      <c r="B4" s="112" t="s">
        <v>212</v>
      </c>
      <c r="C4" s="422" t="str">
        <f>$B$1</f>
        <v>Expenses by Sport</v>
      </c>
      <c r="E4" s="389" t="str">
        <f>$B$1</f>
        <v>Expenses by Sport</v>
      </c>
      <c r="G4" s="397" t="str">
        <f>$B$1</f>
        <v>Expenses by Sport</v>
      </c>
      <c r="I4" s="466" t="s">
        <v>432</v>
      </c>
    </row>
    <row r="5" spans="1:12" ht="13.5" thickBot="1">
      <c r="A5" s="25"/>
      <c r="B5" s="84"/>
      <c r="C5" s="420">
        <f>$A$1</f>
        <v>71</v>
      </c>
      <c r="E5" s="387">
        <f>$A$1</f>
        <v>71</v>
      </c>
      <c r="G5" s="392">
        <f>$A$1</f>
        <v>71</v>
      </c>
      <c r="I5" s="467">
        <v>70</v>
      </c>
    </row>
    <row r="6" spans="1:12" ht="13.5" thickBot="1">
      <c r="A6" s="25"/>
      <c r="B6" s="72" t="s">
        <v>39</v>
      </c>
      <c r="C6" s="525">
        <f>SUM('exp mthd2 severance by sport:exp mthd2 Bowl Expense by sport'!C6) - 'exp mthd2 indir inst by sport'!C6 +'exp mthd2 ath aid by sport'!E8+'exp mthd2 guarantees by sport'!C7+'exp exp2 M coach comp by spt'!E14+'exp exp2 M coach comp by spt'!I14+'exp exp2 sppt both by sport'!C7</f>
        <v>0</v>
      </c>
      <c r="D6" s="526"/>
      <c r="E6" s="527"/>
      <c r="F6" s="526"/>
      <c r="G6" s="527"/>
      <c r="I6" s="524">
        <f t="shared" ref="I6:I33" si="0">SUM(C6,E6,G6)</f>
        <v>0</v>
      </c>
    </row>
    <row r="7" spans="1:12" ht="13.5" thickBot="1">
      <c r="A7" s="38"/>
      <c r="B7" s="72" t="s">
        <v>41</v>
      </c>
      <c r="C7" s="525">
        <f>SUM('exp mthd2 severance by sport:exp mthd2 Bowl Expense by sport'!C7) - 'exp mthd2 indir inst by sport'!C8 +'exp mthd2 ath aid by sport'!E9+'exp mthd2 guarantees by sport'!C8+'exp exp2 M coach comp by spt'!E15+'exp exp2 M coach comp by spt'!I15+'exp exp2 sppt both by sport'!C9</f>
        <v>0</v>
      </c>
      <c r="D7" s="526"/>
      <c r="E7" s="525" t="e">
        <f>SUM('exp mthd2 severance by sport:exp mthd2 Bowl Expense by sport'!E7) - 'exp mthd2 indir inst by sport'!E8 +'exp mthd2 ath aid by sport'!I9+'exp mthd2 guarantees by sport'!E8+'exp exp2 W coach comp by spt'!#REF!+'exp exp2 W coach comp by spt'!#REF!+'exp exp2 sppt both by sport'!E9</f>
        <v>#REF!</v>
      </c>
      <c r="F7" s="526"/>
      <c r="G7" s="527"/>
      <c r="I7" s="521" t="e">
        <f t="shared" si="0"/>
        <v>#REF!</v>
      </c>
    </row>
    <row r="8" spans="1:12" ht="13.5" thickBot="1">
      <c r="A8" s="25"/>
      <c r="B8" s="72" t="s">
        <v>43</v>
      </c>
      <c r="C8" s="527"/>
      <c r="D8" s="526"/>
      <c r="E8" s="525">
        <f>SUM('exp mthd2 severance by sport:exp mthd2 Bowl Expense by sport'!E8) - 'exp mthd2 indir inst by sport'!E9 +'exp mthd2 ath aid by sport'!I10+'exp mthd2 guarantees by sport'!E9+'exp exp2 W coach comp by spt'!E15+'exp exp2 W coach comp by spt'!I15+'exp exp2 sppt both by sport'!E10</f>
        <v>0</v>
      </c>
      <c r="F8" s="526"/>
      <c r="G8" s="527"/>
      <c r="I8" s="521">
        <f t="shared" si="0"/>
        <v>0</v>
      </c>
    </row>
    <row r="9" spans="1:12" ht="13.5" thickBot="1">
      <c r="A9" s="25"/>
      <c r="B9" s="72" t="s">
        <v>45</v>
      </c>
      <c r="C9" s="525">
        <f>SUM('exp mthd2 severance by sport:exp mthd2 Bowl Expense by sport'!C9) - 'exp mthd2 indir inst by sport'!C10 +'exp mthd2 ath aid by sport'!E11+'exp mthd2 guarantees by sport'!C10+'exp exp2 M coach comp by spt'!E16+'exp exp2 M coach comp by spt'!I16+'exp exp2 sppt both by sport'!C11</f>
        <v>0</v>
      </c>
      <c r="D9" s="526"/>
      <c r="E9" s="525">
        <f>SUM('exp mthd2 severance by sport:exp mthd2 Bowl Expense by sport'!E9) - 'exp mthd2 indir inst by sport'!E10 +'exp mthd2 ath aid by sport'!I11+'exp mthd2 guarantees by sport'!E10+'exp exp2 W coach comp by spt'!E16+'exp exp2 W coach comp by spt'!I16+'exp exp2 sppt both by sport'!E11</f>
        <v>0</v>
      </c>
      <c r="F9" s="526"/>
      <c r="G9" s="525">
        <f>SUM('exp mthd2 severance by sport:exp mthd2 Bowl Expense by sport'!G9) - 'exp mthd2 indir inst by sport'!G10 +'exp mthd2 ath aid by sport'!M11+'exp mthd2 guarantees by sport'!G10+'exp exp2 sppt both by sport'!G11</f>
        <v>0</v>
      </c>
      <c r="I9" s="521">
        <f t="shared" si="0"/>
        <v>0</v>
      </c>
    </row>
    <row r="10" spans="1:12" ht="13.5" thickBot="1">
      <c r="A10" s="38"/>
      <c r="B10" s="72" t="s">
        <v>46</v>
      </c>
      <c r="C10" s="527"/>
      <c r="D10" s="526"/>
      <c r="E10" s="525">
        <f>SUM('exp mthd2 severance by sport:exp mthd2 Bowl Expense by sport'!E10) - 'exp mthd2 indir inst by sport'!E11 +'exp mthd2 ath aid by sport'!I12+'exp mthd2 guarantees by sport'!E11+'exp exp2 W coach comp by spt'!E17+'exp exp2 W coach comp by spt'!I17+'exp exp2 sppt both by sport'!E12</f>
        <v>0</v>
      </c>
      <c r="F10" s="526"/>
      <c r="G10" s="527"/>
      <c r="I10" s="521">
        <f t="shared" si="0"/>
        <v>0</v>
      </c>
    </row>
    <row r="11" spans="1:12" ht="13.5" thickBot="1">
      <c r="A11" s="38"/>
      <c r="B11" s="72" t="s">
        <v>47</v>
      </c>
      <c r="C11" s="525">
        <f>SUM('exp mthd2 severance by sport:exp mthd2 Bowl Expense by sport'!C11) - 'exp mthd2 indir inst by sport'!C12 +'exp mthd2 ath aid by sport'!E13+'exp mthd2 guarantees by sport'!C12+'exp exp2 M coach comp by spt'!E17+'exp exp2 M coach comp by spt'!I17+'exp exp2 sppt both by sport'!C13</f>
        <v>0</v>
      </c>
      <c r="D11" s="526"/>
      <c r="E11" s="525">
        <f>SUM('exp mthd2 severance by sport:exp mthd2 Bowl Expense by sport'!E11) - 'exp mthd2 indir inst by sport'!E12 +'exp mthd2 ath aid by sport'!I13+'exp mthd2 guarantees by sport'!E12+'exp exp2 W coach comp by spt'!E18+'exp exp2 W coach comp by spt'!I18+'exp exp2 sppt both by sport'!E13</f>
        <v>0</v>
      </c>
      <c r="F11" s="526"/>
      <c r="G11" s="525">
        <f>SUM('exp mthd2 severance by sport:exp mthd2 Bowl Expense by sport'!G11) - 'exp mthd2 indir inst by sport'!G12 +'exp mthd2 ath aid by sport'!M13+'exp mthd2 guarantees by sport'!G12+'exp exp2 sppt both by sport'!G13</f>
        <v>0</v>
      </c>
      <c r="I11" s="521">
        <f t="shared" si="0"/>
        <v>0</v>
      </c>
    </row>
    <row r="12" spans="1:12" ht="13.5" thickBot="1">
      <c r="A12" s="38"/>
      <c r="B12" s="72" t="s">
        <v>48</v>
      </c>
      <c r="C12" s="527"/>
      <c r="D12" s="526"/>
      <c r="E12" s="525">
        <f>SUM('exp mthd2 severance by sport:exp mthd2 Bowl Expense by sport'!E12) - 'exp mthd2 indir inst by sport'!E13 +'exp mthd2 ath aid by sport'!I14+'exp mthd2 guarantees by sport'!E13+'exp exp2 W coach comp by spt'!E19+'exp exp2 W coach comp by spt'!I19+'exp exp2 sppt both by sport'!E14</f>
        <v>0</v>
      </c>
      <c r="F12" s="526"/>
      <c r="G12" s="527"/>
      <c r="I12" s="521">
        <f t="shared" si="0"/>
        <v>0</v>
      </c>
    </row>
    <row r="13" spans="1:12" ht="13.5" thickBot="1">
      <c r="A13" s="38"/>
      <c r="B13" s="72" t="s">
        <v>49</v>
      </c>
      <c r="C13" s="525">
        <f>SUM('exp mthd2 severance by sport:exp mthd2 Bowl Expense by sport'!C13) - 'exp mthd2 indir inst by sport'!C14 +'exp mthd2 ath aid by sport'!E15+'exp mthd2 guarantees by sport'!C14+'exp exp2 M coach comp by spt'!E18+'exp exp2 M coach comp by spt'!I18+'exp exp2 sppt both by sport'!C15</f>
        <v>0</v>
      </c>
      <c r="D13" s="526"/>
      <c r="E13" s="527"/>
      <c r="F13" s="526"/>
      <c r="G13" s="527"/>
      <c r="I13" s="521">
        <f t="shared" si="0"/>
        <v>0</v>
      </c>
    </row>
    <row r="14" spans="1:12" ht="13.5" thickBot="1">
      <c r="A14" s="38"/>
      <c r="B14" s="72" t="s">
        <v>50</v>
      </c>
      <c r="C14" s="525">
        <f>SUM('exp mthd2 severance by sport:exp mthd2 Bowl Expense by sport'!C14) - 'exp mthd2 indir inst by sport'!C15 +'exp mthd2 ath aid by sport'!E16+'exp mthd2 guarantees by sport'!C15+'exp exp2 M coach comp by spt'!E19+'exp exp2 M coach comp by spt'!I19+'exp exp2 sppt both by sport'!C16</f>
        <v>0</v>
      </c>
      <c r="D14" s="526"/>
      <c r="E14" s="525" t="e">
        <f>SUM('exp mthd2 severance by sport:exp mthd2 Bowl Expense by sport'!E14) - 'exp mthd2 indir inst by sport'!E15 +'exp mthd2 ath aid by sport'!I16+'exp mthd2 guarantees by sport'!E15+'exp exp2 W coach comp by spt'!#REF!+'exp exp2 W coach comp by spt'!#REF!+'exp exp2 sppt both by sport'!E16</f>
        <v>#REF!</v>
      </c>
      <c r="F14" s="526"/>
      <c r="G14" s="525">
        <f>SUM('exp mthd2 severance by sport:exp mthd2 Bowl Expense by sport'!G14) - 'exp mthd2 indir inst by sport'!G15 +'exp mthd2 ath aid by sport'!M16+'exp mthd2 guarantees by sport'!G15+'exp exp2 sppt both by sport'!G16</f>
        <v>0</v>
      </c>
      <c r="I14" s="521" t="e">
        <f t="shared" si="0"/>
        <v>#REF!</v>
      </c>
    </row>
    <row r="15" spans="1:12" ht="13.5" thickBot="1">
      <c r="A15" s="38"/>
      <c r="B15" s="72" t="s">
        <v>51</v>
      </c>
      <c r="C15" s="525">
        <f>SUM('exp mthd2 severance by sport:exp mthd2 Bowl Expense by sport'!C15) - 'exp mthd2 indir inst by sport'!C16 +'exp mthd2 ath aid by sport'!E17+'exp mthd2 guarantees by sport'!C16+'exp exp2 M coach comp by spt'!E20+'exp exp2 M coach comp by spt'!I20+'exp exp2 sppt both by sport'!C17</f>
        <v>0</v>
      </c>
      <c r="D15" s="526"/>
      <c r="E15" s="525">
        <f>SUM('exp mthd2 severance by sport:exp mthd2 Bowl Expense by sport'!E15) - 'exp mthd2 indir inst by sport'!E16 +'exp mthd2 ath aid by sport'!I17+'exp mthd2 guarantees by sport'!E16+'exp exp2 W coach comp by spt'!E21+'exp exp2 W coach comp by spt'!I21+'exp exp2 sppt both by sport'!E17</f>
        <v>0</v>
      </c>
      <c r="F15" s="526"/>
      <c r="G15" s="525">
        <f>SUM('exp mthd2 severance by sport:exp mthd2 Bowl Expense by sport'!G15) - 'exp mthd2 indir inst by sport'!G16 +'exp mthd2 ath aid by sport'!M17+'exp mthd2 guarantees by sport'!G16+'exp exp2 sppt both by sport'!G17</f>
        <v>0</v>
      </c>
      <c r="I15" s="521">
        <f t="shared" si="0"/>
        <v>0</v>
      </c>
    </row>
    <row r="16" spans="1:12" ht="13.5" thickBot="1">
      <c r="A16" s="25"/>
      <c r="B16" s="72" t="s">
        <v>52</v>
      </c>
      <c r="C16" s="525">
        <f>SUM('exp mthd2 severance by sport:exp mthd2 Bowl Expense by sport'!C16) - 'exp mthd2 indir inst by sport'!C17 +'exp mthd2 ath aid by sport'!E18+'exp mthd2 guarantees by sport'!C17+'exp exp2 M coach comp by spt'!E21+'exp exp2 M coach comp by spt'!I21+'exp exp2 sppt both by sport'!C18</f>
        <v>0</v>
      </c>
      <c r="D16" s="526"/>
      <c r="E16" s="525">
        <f>SUM('exp mthd2 severance by sport:exp mthd2 Bowl Expense by sport'!E16) - 'exp mthd2 indir inst by sport'!E17 +'exp mthd2 ath aid by sport'!I18+'exp mthd2 guarantees by sport'!E17+'exp exp2 W coach comp by spt'!E22+'exp exp2 W coach comp by spt'!I22+'exp exp2 sppt both by sport'!E18</f>
        <v>0</v>
      </c>
      <c r="F16" s="526"/>
      <c r="G16" s="527"/>
      <c r="I16" s="521">
        <f t="shared" si="0"/>
        <v>0</v>
      </c>
    </row>
    <row r="17" spans="1:9" ht="13.5" thickBot="1">
      <c r="A17" s="25"/>
      <c r="B17" s="72" t="s">
        <v>53</v>
      </c>
      <c r="C17" s="525">
        <f>SUM('exp mthd2 severance by sport:exp mthd2 Bowl Expense by sport'!C17) - 'exp mthd2 indir inst by sport'!C18 +'exp mthd2 ath aid by sport'!E19+'exp mthd2 guarantees by sport'!C18+'exp exp2 M coach comp by spt'!E22+'exp exp2 M coach comp by spt'!I22+'exp exp2 sppt both by sport'!C19</f>
        <v>0</v>
      </c>
      <c r="D17" s="526"/>
      <c r="E17" s="525">
        <f>SUM('exp mthd2 severance by sport:exp mthd2 Bowl Expense by sport'!E17) - 'exp mthd2 indir inst by sport'!E18 +'exp mthd2 ath aid by sport'!I19+'exp mthd2 guarantees by sport'!E18+'exp exp2 W coach comp by spt'!E23+'exp exp2 W coach comp by spt'!I23+'exp exp2 sppt both by sport'!E19</f>
        <v>0</v>
      </c>
      <c r="F17" s="526"/>
      <c r="G17" s="527"/>
      <c r="I17" s="521">
        <f t="shared" si="0"/>
        <v>0</v>
      </c>
    </row>
    <row r="18" spans="1:9" ht="13.5" thickBot="1">
      <c r="A18" s="25"/>
      <c r="B18" s="72" t="s">
        <v>54</v>
      </c>
      <c r="C18" s="525">
        <f>SUM('exp mthd2 severance by sport:exp mthd2 Bowl Expense by sport'!C18) - 'exp mthd2 indir inst by sport'!C19 +'exp mthd2 ath aid by sport'!E20+'exp mthd2 guarantees by sport'!C19+'exp exp2 M coach comp by spt'!E23+'exp exp2 M coach comp by spt'!I23+'exp exp2 sppt both by sport'!C20</f>
        <v>0</v>
      </c>
      <c r="D18" s="526"/>
      <c r="E18" s="525">
        <f>SUM('exp mthd2 severance by sport:exp mthd2 Bowl Expense by sport'!E18) - 'exp mthd2 indir inst by sport'!E19 +'exp mthd2 ath aid by sport'!I20+'exp mthd2 guarantees by sport'!E19+'exp exp2 W coach comp by spt'!E24+'exp exp2 W coach comp by spt'!I24+'exp exp2 sppt both by sport'!E20</f>
        <v>0</v>
      </c>
      <c r="F18" s="526"/>
      <c r="G18" s="525">
        <f>SUM('exp mthd2 severance by sport:exp mthd2 Bowl Expense by sport'!G18) - 'exp mthd2 indir inst by sport'!G19 +'exp mthd2 ath aid by sport'!M20+'exp mthd2 guarantees by sport'!G19+'exp exp2 sppt both by sport'!G20</f>
        <v>0</v>
      </c>
      <c r="I18" s="521">
        <f t="shared" si="0"/>
        <v>0</v>
      </c>
    </row>
    <row r="19" spans="1:9" ht="13.5" thickBot="1">
      <c r="A19" s="25"/>
      <c r="B19" s="72" t="s">
        <v>55</v>
      </c>
      <c r="C19" s="527"/>
      <c r="D19" s="526"/>
      <c r="E19" s="525">
        <f>SUM('exp mthd2 severance by sport:exp mthd2 Bowl Expense by sport'!E19) - 'exp mthd2 indir inst by sport'!E20 +'exp mthd2 ath aid by sport'!I21+'exp mthd2 guarantees by sport'!E20+'exp exp2 W coach comp by spt'!E25+'exp exp2 W coach comp by spt'!I25+'exp exp2 sppt both by sport'!E21</f>
        <v>0</v>
      </c>
      <c r="F19" s="526"/>
      <c r="G19" s="527"/>
      <c r="I19" s="521">
        <f t="shared" si="0"/>
        <v>0</v>
      </c>
    </row>
    <row r="20" spans="1:9" ht="13.5" thickBot="1">
      <c r="A20" s="25"/>
      <c r="B20" s="72" t="s">
        <v>56</v>
      </c>
      <c r="C20" s="527"/>
      <c r="D20" s="526"/>
      <c r="E20" s="525">
        <f>SUM('exp mthd2 severance by sport:exp mthd2 Bowl Expense by sport'!E20) - 'exp mthd2 indir inst by sport'!E21 +'exp mthd2 ath aid by sport'!I22+'exp mthd2 guarantees by sport'!E21+'exp exp2 W coach comp by spt'!E26+'exp exp2 W coach comp by spt'!I26+'exp exp2 sppt both by sport'!E22</f>
        <v>0</v>
      </c>
      <c r="F20" s="526"/>
      <c r="G20" s="527"/>
      <c r="I20" s="521">
        <f t="shared" si="0"/>
        <v>0</v>
      </c>
    </row>
    <row r="21" spans="1:9" ht="13.5" thickBot="1">
      <c r="A21" s="25"/>
      <c r="B21" s="72" t="s">
        <v>57</v>
      </c>
      <c r="C21" s="527"/>
      <c r="D21" s="526"/>
      <c r="E21" s="525">
        <f>SUM('exp mthd2 severance by sport:exp mthd2 Bowl Expense by sport'!E21) - 'exp mthd2 indir inst by sport'!E22 +'exp mthd2 ath aid by sport'!I23+'exp mthd2 guarantees by sport'!E22+'exp exp2 W coach comp by spt'!E27+'exp exp2 W coach comp by spt'!I27+'exp exp2 sppt both by sport'!E23</f>
        <v>0</v>
      </c>
      <c r="F21" s="526"/>
      <c r="G21" s="527"/>
      <c r="I21" s="521">
        <f t="shared" si="0"/>
        <v>0</v>
      </c>
    </row>
    <row r="22" spans="1:9" ht="13.5" thickBot="1">
      <c r="A22" s="25"/>
      <c r="B22" s="72" t="s">
        <v>58</v>
      </c>
      <c r="C22" s="525">
        <f>SUM('exp mthd2 severance by sport:exp mthd2 Bowl Expense by sport'!C22) - 'exp mthd2 indir inst by sport'!C23 +'exp mthd2 ath aid by sport'!E24+'exp mthd2 guarantees by sport'!C23+'exp exp2 M coach comp by spt'!E25+'exp exp2 M coach comp by spt'!I25+'exp exp2 sppt both by sport'!C24</f>
        <v>0</v>
      </c>
      <c r="D22" s="526"/>
      <c r="E22" s="525">
        <f>SUM('exp mthd2 severance by sport:exp mthd2 Bowl Expense by sport'!E22) - 'exp mthd2 indir inst by sport'!E23 +'exp mthd2 ath aid by sport'!I24+'exp mthd2 guarantees by sport'!E23+'exp exp2 W coach comp by spt'!E28+'exp exp2 W coach comp by spt'!I28+'exp exp2 sppt both by sport'!E24</f>
        <v>0</v>
      </c>
      <c r="F22" s="526"/>
      <c r="G22" s="525">
        <f>SUM('exp mthd2 severance by sport:exp mthd2 Bowl Expense by sport'!G22) - 'exp mthd2 indir inst by sport'!G23 +'exp mthd2 ath aid by sport'!M24+'exp mthd2 guarantees by sport'!G23+'exp exp2 sppt both by sport'!G24</f>
        <v>0</v>
      </c>
      <c r="I22" s="521">
        <f t="shared" si="0"/>
        <v>0</v>
      </c>
    </row>
    <row r="23" spans="1:9" ht="13.5" thickBot="1">
      <c r="A23" s="25"/>
      <c r="B23" s="72" t="s">
        <v>59</v>
      </c>
      <c r="C23" s="525">
        <f>SUM('exp mthd2 severance by sport:exp mthd2 Bowl Expense by sport'!C23) - 'exp mthd2 indir inst by sport'!C24 +'exp mthd2 ath aid by sport'!E25+'exp mthd2 guarantees by sport'!C24+'exp exp2 M coach comp by spt'!E26+'exp exp2 M coach comp by spt'!I26+'exp exp2 sppt both by sport'!C25</f>
        <v>0</v>
      </c>
      <c r="D23" s="526"/>
      <c r="E23" s="525">
        <f>SUM('exp mthd2 severance by sport:exp mthd2 Bowl Expense by sport'!E23) - 'exp mthd2 indir inst by sport'!E24 +'exp mthd2 ath aid by sport'!I25+'exp mthd2 guarantees by sport'!E24+'exp exp2 W coach comp by spt'!E29+'exp exp2 W coach comp by spt'!I29+'exp exp2 sppt both by sport'!E25</f>
        <v>0</v>
      </c>
      <c r="F23" s="526"/>
      <c r="G23" s="527"/>
      <c r="I23" s="521">
        <f t="shared" si="0"/>
        <v>0</v>
      </c>
    </row>
    <row r="24" spans="1:9" ht="13.5" thickBot="1">
      <c r="A24" s="25"/>
      <c r="B24" s="72" t="s">
        <v>60</v>
      </c>
      <c r="C24" s="527"/>
      <c r="D24" s="526"/>
      <c r="E24" s="525">
        <f>SUM('exp mthd2 severance by sport:exp mthd2 Bowl Expense by sport'!E24) - 'exp mthd2 indir inst by sport'!E25 +'exp mthd2 ath aid by sport'!I26+'exp mthd2 guarantees by sport'!E25+'exp exp2 W coach comp by spt'!E30+'exp exp2 W coach comp by spt'!I30+'exp exp2 sppt both by sport'!E26</f>
        <v>0</v>
      </c>
      <c r="F24" s="526"/>
      <c r="G24" s="527"/>
      <c r="I24" s="521">
        <f t="shared" si="0"/>
        <v>0</v>
      </c>
    </row>
    <row r="25" spans="1:9" ht="13.5" thickBot="1">
      <c r="A25" s="25"/>
      <c r="B25" s="72" t="s">
        <v>61</v>
      </c>
      <c r="C25" s="525">
        <f>SUM('exp mthd2 severance by sport:exp mthd2 Bowl Expense by sport'!C25) - 'exp mthd2 indir inst by sport'!C26 +'exp mthd2 ath aid by sport'!E27+'exp mthd2 guarantees by sport'!C26+'exp exp2 M coach comp by spt'!E27+'exp exp2 M coach comp by spt'!I27+'exp exp2 sppt both by sport'!C27</f>
        <v>0</v>
      </c>
      <c r="D25" s="526"/>
      <c r="E25" s="525">
        <f>SUM('exp mthd2 severance by sport:exp mthd2 Bowl Expense by sport'!E25) - 'exp mthd2 indir inst by sport'!E26 +'exp mthd2 ath aid by sport'!I27+'exp mthd2 guarantees by sport'!E26+'exp exp2 W coach comp by spt'!E31+'exp exp2 W coach comp by spt'!I31+'exp exp2 sppt both by sport'!E27</f>
        <v>0</v>
      </c>
      <c r="F25" s="526"/>
      <c r="G25" s="525">
        <f>SUM('exp mthd2 severance by sport:exp mthd2 Bowl Expense by sport'!G25) - 'exp mthd2 indir inst by sport'!G26 +'exp mthd2 ath aid by sport'!M27+'exp mthd2 guarantees by sport'!G26+'exp exp2 sppt both by sport'!G27</f>
        <v>0</v>
      </c>
      <c r="I25" s="521">
        <f t="shared" si="0"/>
        <v>0</v>
      </c>
    </row>
    <row r="26" spans="1:9" ht="13.5" thickBot="1">
      <c r="A26" s="25"/>
      <c r="B26" s="72" t="s">
        <v>62</v>
      </c>
      <c r="C26" s="525">
        <f>SUM('exp mthd2 severance by sport:exp mthd2 Bowl Expense by sport'!C26) - 'exp mthd2 indir inst by sport'!C27 +'exp mthd2 ath aid by sport'!E28+'exp mthd2 guarantees by sport'!C27+'exp exp2 M coach comp by spt'!E28+'exp exp2 M coach comp by spt'!I28+'exp exp2 sppt both by sport'!C28</f>
        <v>0</v>
      </c>
      <c r="D26" s="526"/>
      <c r="E26" s="525">
        <f>SUM('exp mthd2 severance by sport:exp mthd2 Bowl Expense by sport'!E26) - 'exp mthd2 indir inst by sport'!E27 +'exp mthd2 ath aid by sport'!I28+'exp mthd2 guarantees by sport'!E27+'exp exp2 W coach comp by spt'!E32+'exp exp2 W coach comp by spt'!I32+'exp exp2 sppt both by sport'!E28</f>
        <v>0</v>
      </c>
      <c r="F26" s="526"/>
      <c r="G26" s="525">
        <f>SUM('exp mthd2 severance by sport:exp mthd2 Bowl Expense by sport'!G26) - 'exp mthd2 indir inst by sport'!G27 +'exp mthd2 ath aid by sport'!M28+'exp mthd2 guarantees by sport'!G27+'exp exp2 sppt both by sport'!G28</f>
        <v>0</v>
      </c>
      <c r="I26" s="521">
        <f t="shared" si="0"/>
        <v>0</v>
      </c>
    </row>
    <row r="27" spans="1:9" ht="13.5" thickBot="1">
      <c r="A27" s="25"/>
      <c r="B27" s="72" t="s">
        <v>63</v>
      </c>
      <c r="C27" s="525">
        <f>SUM('exp mthd2 severance by sport:exp mthd2 Bowl Expense by sport'!C27) - 'exp mthd2 indir inst by sport'!C28 +'exp mthd2 ath aid by sport'!E29+'exp mthd2 guarantees by sport'!C28+'exp exp2 M coach comp by spt'!E29+'exp exp2 M coach comp by spt'!I29+'exp exp2 sppt both by sport'!C29</f>
        <v>0</v>
      </c>
      <c r="D27" s="526"/>
      <c r="E27" s="525">
        <f>SUM('exp mthd2 severance by sport:exp mthd2 Bowl Expense by sport'!E27) - 'exp mthd2 indir inst by sport'!E28 +'exp mthd2 ath aid by sport'!I29+'exp mthd2 guarantees by sport'!E28+'exp exp2 W coach comp by spt'!E33+'exp exp2 W coach comp by spt'!I33+'exp exp2 sppt both by sport'!E29</f>
        <v>0</v>
      </c>
      <c r="F27" s="526"/>
      <c r="G27" s="527"/>
      <c r="I27" s="521">
        <f t="shared" si="0"/>
        <v>0</v>
      </c>
    </row>
    <row r="28" spans="1:9" ht="13.5" thickBot="1">
      <c r="A28" s="25"/>
      <c r="B28" s="72" t="s">
        <v>64</v>
      </c>
      <c r="C28" s="525">
        <f>SUM('exp mthd2 severance by sport:exp mthd2 Bowl Expense by sport'!C28) - 'exp mthd2 indir inst by sport'!C29 +'exp mthd2 ath aid by sport'!E30+'exp mthd2 guarantees by sport'!C29+'exp exp2 M coach comp by spt'!E30+'exp exp2 M coach comp by spt'!I30+'exp exp2 sppt both by sport'!C30</f>
        <v>0</v>
      </c>
      <c r="D28" s="526"/>
      <c r="E28" s="525">
        <f>SUM('exp mthd2 severance by sport:exp mthd2 Bowl Expense by sport'!E28) - 'exp mthd2 indir inst by sport'!E29 +'exp mthd2 ath aid by sport'!I30+'exp mthd2 guarantees by sport'!E29+'exp exp2 W coach comp by spt'!E34+'exp exp2 W coach comp by spt'!I34+'exp exp2 sppt both by sport'!E30</f>
        <v>0</v>
      </c>
      <c r="F28" s="526"/>
      <c r="G28" s="527"/>
      <c r="I28" s="521">
        <f t="shared" si="0"/>
        <v>0</v>
      </c>
    </row>
    <row r="29" spans="1:9" ht="13.5" thickBot="1">
      <c r="A29" s="25"/>
      <c r="B29" s="72" t="s">
        <v>65</v>
      </c>
      <c r="C29" s="527"/>
      <c r="D29" s="526"/>
      <c r="E29" s="525">
        <f>SUM('exp mthd2 severance by sport:exp mthd2 Bowl Expense by sport'!E29) - 'exp mthd2 indir inst by sport'!E30 +'exp mthd2 ath aid by sport'!I31+'exp mthd2 guarantees by sport'!E30+'exp exp2 W coach comp by spt'!E35+'exp exp2 W coach comp by spt'!I35+'exp exp2 sppt both by sport'!E31</f>
        <v>0</v>
      </c>
      <c r="F29" s="526"/>
      <c r="G29" s="527"/>
      <c r="I29" s="521">
        <f t="shared" si="0"/>
        <v>0</v>
      </c>
    </row>
    <row r="30" spans="1:9" ht="13.5" thickBot="1">
      <c r="A30" s="25"/>
      <c r="B30" s="72" t="s">
        <v>66</v>
      </c>
      <c r="C30" s="525">
        <f>SUM('exp mthd2 severance by sport:exp mthd2 Bowl Expense by sport'!C30) - 'exp mthd2 indir inst by sport'!C31 +'exp mthd2 ath aid by sport'!E32+'exp mthd2 guarantees by sport'!C31+'exp exp2 M coach comp by spt'!E31+'exp exp2 M coach comp by spt'!I31+'exp exp2 sppt both by sport'!C32</f>
        <v>0</v>
      </c>
      <c r="D30" s="526"/>
      <c r="E30" s="525">
        <f>SUM('exp mthd2 severance by sport:exp mthd2 Bowl Expense by sport'!E30) - 'exp mthd2 indir inst by sport'!E31 +'exp mthd2 ath aid by sport'!I32+'exp mthd2 guarantees by sport'!E31+'exp exp2 W coach comp by spt'!E36+'exp exp2 W coach comp by spt'!I36+'exp exp2 sppt both by sport'!E32</f>
        <v>0</v>
      </c>
      <c r="F30" s="526"/>
      <c r="G30" s="527"/>
      <c r="I30" s="521">
        <f t="shared" si="0"/>
        <v>0</v>
      </c>
    </row>
    <row r="31" spans="1:9" ht="13.5" thickBot="1">
      <c r="A31" s="25"/>
      <c r="B31" s="72" t="s">
        <v>67</v>
      </c>
      <c r="C31" s="525">
        <f>SUM('exp mthd2 severance by sport:exp mthd2 Bowl Expense by sport'!C31) - 'exp mthd2 indir inst by sport'!C32 +'exp mthd2 ath aid by sport'!E33+'exp mthd2 guarantees by sport'!C32+'exp exp2 M coach comp by spt'!E32+'exp exp2 M coach comp by spt'!I32+'exp exp2 sppt both by sport'!C33</f>
        <v>0</v>
      </c>
      <c r="D31" s="526"/>
      <c r="E31" s="525">
        <f>SUM('exp mthd2 severance by sport:exp mthd2 Bowl Expense by sport'!E31) - 'exp mthd2 indir inst by sport'!E32 +'exp mthd2 ath aid by sport'!I33+'exp mthd2 guarantees by sport'!E32+'exp exp2 W coach comp by spt'!E37+'exp exp2 W coach comp by spt'!I37+'exp exp2 sppt both by sport'!E33</f>
        <v>0</v>
      </c>
      <c r="F31" s="526"/>
      <c r="G31" s="527"/>
      <c r="I31" s="521">
        <f t="shared" si="0"/>
        <v>0</v>
      </c>
    </row>
    <row r="32" spans="1:9" ht="13.5" thickBot="1">
      <c r="A32" s="25"/>
      <c r="B32" s="72" t="s">
        <v>68</v>
      </c>
      <c r="C32" s="525">
        <f>SUM('exp mthd2 severance by sport:exp mthd2 Bowl Expense by sport'!C32) - 'exp mthd2 indir inst by sport'!C33 +'exp mthd2 ath aid by sport'!E34+'exp mthd2 guarantees by sport'!C33+'exp exp2 M coach comp by spt'!E33+'exp exp2 M coach comp by spt'!I33+'exp exp2 sppt both by sport'!C34</f>
        <v>0</v>
      </c>
      <c r="D32" s="526"/>
      <c r="E32" s="527"/>
      <c r="F32" s="526"/>
      <c r="G32" s="525">
        <f>SUM('exp mthd2 severance by sport:exp mthd2 Bowl Expense by sport'!G32) - 'exp mthd2 indir inst by sport'!G33 +'exp mthd2 ath aid by sport'!M34+'exp mthd2 guarantees by sport'!G33+'exp exp2 sppt both by sport'!G34</f>
        <v>0</v>
      </c>
      <c r="I32" s="521">
        <f t="shared" si="0"/>
        <v>0</v>
      </c>
    </row>
    <row r="33" spans="1:9" ht="13.5" thickBot="1">
      <c r="A33" s="25"/>
      <c r="B33" s="72" t="s">
        <v>69</v>
      </c>
      <c r="C33" s="525">
        <f>SUM('exp mthd2 severance by sport:exp mthd2 Bowl Expense by sport'!C33) - 'exp mthd2 indir inst by sport'!C34 +'exp mthd2 ath aid by sport'!E35+'exp mthd2 guarantees by sport'!C34+'exp exp2 M coach comp by spt'!E34+'exp exp2 M coach comp by spt'!I34+'exp exp2 sppt both by sport'!C35</f>
        <v>0</v>
      </c>
      <c r="D33" s="526"/>
      <c r="E33" s="525">
        <f>SUM('exp mthd2 severance by sport:exp mthd2 Bowl Expense by sport'!E33) - 'exp mthd2 indir inst by sport'!E34 +'exp mthd2 ath aid by sport'!I35+'exp mthd2 guarantees by sport'!E34+'exp exp2 W coach comp by spt'!E39+'exp exp2 W coach comp by spt'!I39+'exp exp2 sppt both by sport'!E35</f>
        <v>0</v>
      </c>
      <c r="F33" s="526"/>
      <c r="G33" s="525">
        <f>SUM('exp mthd2 severance by sport:exp mthd2 Bowl Expense by sport'!G33) - 'exp mthd2 indir inst by sport'!G34 +'exp mthd2 ath aid by sport'!M35+'exp mthd2 guarantees by sport'!G34+'exp exp2 sppt both by sport'!G35</f>
        <v>0</v>
      </c>
      <c r="I33" s="523">
        <f t="shared" si="0"/>
        <v>0</v>
      </c>
    </row>
    <row r="34" spans="1:9" ht="13.5" thickBot="1">
      <c r="A34" s="25"/>
      <c r="B34" s="72"/>
      <c r="C34" s="519"/>
      <c r="D34" s="526"/>
      <c r="E34" s="528"/>
      <c r="F34" s="526"/>
      <c r="G34" s="528"/>
      <c r="I34" s="496"/>
    </row>
    <row r="35" spans="1:9" ht="13.5" thickBot="1">
      <c r="A35" s="25"/>
      <c r="B35" s="92"/>
      <c r="C35" s="529"/>
      <c r="D35" s="526"/>
      <c r="E35" s="529"/>
      <c r="F35" s="526"/>
      <c r="G35" s="530"/>
      <c r="I35" s="437"/>
    </row>
    <row r="36" spans="1:9" ht="39.5" thickBot="1">
      <c r="A36" s="25"/>
      <c r="B36" s="469" t="s">
        <v>440</v>
      </c>
      <c r="C36" s="532">
        <f>SUM(C6:C34)-C13-C7</f>
        <v>0</v>
      </c>
      <c r="E36" s="532" t="e">
        <f>SUM(E6:E34)-E13-E7</f>
        <v>#REF!</v>
      </c>
      <c r="G36" s="531">
        <f>SUM(G6:G34)-G13-G7</f>
        <v>0</v>
      </c>
      <c r="I36" s="531" t="e">
        <f>SUM(C36,E36,G36)</f>
        <v>#REF!</v>
      </c>
    </row>
    <row r="37" spans="1:9" ht="13.5" thickBot="1">
      <c r="A37" s="38"/>
      <c r="B37" s="470" t="s">
        <v>210</v>
      </c>
      <c r="C37" s="446">
        <f>SUM(C6:C34)</f>
        <v>0</v>
      </c>
      <c r="E37" s="446" t="e">
        <f>SUM(E6:E34)</f>
        <v>#REF!</v>
      </c>
      <c r="G37" s="446">
        <f>SUM(G6:G34)</f>
        <v>0</v>
      </c>
      <c r="I37" s="461" t="e">
        <f>SUM(C37,E37,G37)</f>
        <v>#REF!</v>
      </c>
    </row>
    <row r="38" spans="1:9" ht="26.5" thickBot="1">
      <c r="A38" s="38"/>
      <c r="B38" s="471" t="s">
        <v>209</v>
      </c>
      <c r="C38" s="464">
        <f>SUM('exp mthd2 severance by sport:exp mthd2 oth op exp by sport'!C37) - 'exp mthd2 indir inst by sport'!C38 + 'exp mthd2 ath aid by sport'!E39+'exp mthd2 guarantees by sport'!C38+'exp exp2 M coach comp by spt'!E38+'exp exp2 M coach comp by spt'!I38+'exp exp2 sppt both by sport'!C39</f>
        <v>0</v>
      </c>
      <c r="D38" s="379"/>
      <c r="E38" s="462">
        <f>SUM('exp mthd2 severance by sport:exp mthd2 oth op exp by sport'!E37) - 'exp mthd2 indir inst by sport'!E38 +'exp mthd2 ath aid by sport'!I39+'exp mthd2 guarantees by sport'!E38+'exp exp2 W coach comp by spt'!E43+'exp exp2 W coach comp by spt'!I43+'exp exp2 sppt both by sport'!E39</f>
        <v>0</v>
      </c>
      <c r="F38" s="379"/>
      <c r="G38" s="462">
        <f>SUM('exp mthd2 severance by sport:exp mthd2 oth op exp by sport'!G37) - 'exp mthd2 indir inst by sport'!G38 +'exp mthd2 ath aid by sport'!M39+'exp mthd2 guarantees by sport'!G38+'exp exp2 sppt both by sport'!G39</f>
        <v>0</v>
      </c>
      <c r="I38" s="461">
        <f>SUM(C38,E38,G38)</f>
        <v>0</v>
      </c>
    </row>
    <row r="39" spans="1:9" ht="13.5" thickBot="1">
      <c r="A39" s="38"/>
      <c r="B39" s="472" t="s">
        <v>441</v>
      </c>
      <c r="C39" s="455">
        <f>C37+C38</f>
        <v>0</v>
      </c>
      <c r="D39" s="379"/>
      <c r="E39" s="454" t="e">
        <f>E37+E38</f>
        <v>#REF!</v>
      </c>
      <c r="F39" s="379"/>
      <c r="G39" s="449">
        <f>G37+G38</f>
        <v>0</v>
      </c>
      <c r="I39" s="461" t="e">
        <f>SUM(C39,E39,G39)</f>
        <v>#REF!</v>
      </c>
    </row>
  </sheetData>
  <sheetProtection sheet="1" objects="1" scenarios="1" formatCells="0" formatColumns="0" formatRows="0"/>
  <customSheetViews>
    <customSheetView guid="{5556DC96-D068-44A2-945F-92CF014D11AC}" fitToPage="1">
      <selection sqref="A1:XFD1"/>
      <pageMargins left="0" right="0" top="0" bottom="0" header="0" footer="0"/>
      <printOptions gridLines="1"/>
      <pageSetup scale="75" orientation="portrait" r:id="rId1"/>
      <headerFooter alignWithMargins="0">
        <oddFooter>&amp;L&amp;8File: &amp;Z&amp;F
Sheet: &amp;A&amp;R&amp;8&amp;P of &amp;N</oddFooter>
      </headerFooter>
    </customSheetView>
  </customSheetViews>
  <mergeCells count="1">
    <mergeCell ref="D1:L1"/>
  </mergeCells>
  <phoneticPr fontId="20" type="noConversion"/>
  <printOptions gridLines="1"/>
  <pageMargins left="0.5" right="0.5" top="0.5" bottom="0.5" header="0.25" footer="0.25"/>
  <pageSetup scale="75" orientation="portrait" r:id="rId2"/>
  <headerFooter alignWithMargins="0">
    <oddFooter>&amp;L&amp;8File: &amp;Z&amp;F
Sheet: &amp;A&amp;R&amp;8&amp;P of &amp;N</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codeName="Sheet63">
    <tabColor indexed="46"/>
    <pageSetUpPr fitToPage="1"/>
  </sheetPr>
  <dimension ref="A1:L49"/>
  <sheetViews>
    <sheetView workbookViewId="0">
      <selection sqref="A1:I1"/>
    </sheetView>
  </sheetViews>
  <sheetFormatPr defaultRowHeight="13"/>
  <cols>
    <col min="1" max="1" width="5.453125" customWidth="1"/>
    <col min="2" max="2" width="25.54296875" customWidth="1"/>
    <col min="3" max="3" width="15.453125" customWidth="1"/>
    <col min="4" max="4" width="16.1796875" customWidth="1"/>
    <col min="5" max="7" width="15.453125" customWidth="1"/>
    <col min="8" max="8" width="1.54296875" customWidth="1"/>
    <col min="9" max="9" width="13.453125" customWidth="1"/>
    <col min="10" max="10" width="4.1796875" customWidth="1"/>
    <col min="11" max="11" width="11.81640625" customWidth="1"/>
    <col min="12" max="12" width="15.453125" customWidth="1"/>
  </cols>
  <sheetData>
    <row r="1" spans="1:12" ht="19.5" customHeight="1">
      <c r="A1" s="955" t="s">
        <v>442</v>
      </c>
      <c r="B1" s="955"/>
      <c r="C1" s="955"/>
      <c r="D1" s="955"/>
      <c r="E1" s="955"/>
      <c r="F1" s="955"/>
      <c r="G1" s="955"/>
      <c r="H1" s="955"/>
      <c r="I1" s="955"/>
      <c r="K1" s="535" t="str">
        <f>'School Information'!$G$3</f>
        <v>2022-23</v>
      </c>
    </row>
    <row r="2" spans="1:12" ht="19.5" customHeight="1" thickBot="1"/>
    <row r="3" spans="1:12" s="486" customFormat="1" ht="217.5" customHeight="1" thickBot="1">
      <c r="A3" s="489">
        <f>'TOTALS rev &amp; exp categories'!A34</f>
        <v>20</v>
      </c>
      <c r="B3" s="490" t="s">
        <v>443</v>
      </c>
      <c r="C3" s="954" t="str">
        <f>'TOTALS rev &amp; exp categories'!D34</f>
        <v>Input the total dollar amount of athletic student-aid for the reporting year including: 
• Summer school.
• Tuition discounts and waivers (unless it is a discount or waiver available to the general student body).
• Aid given to student-athletes who are inactive (medical reasons) or no longer eligible (exhausted eligibility).
• Other expenses related to attendance (e.g. stipend).
Note: Division I Grants-in-aid equivalencies are calculated by using the revenue distribution equivalencies by sport and in aggregate. (Athletic grant amount divided by the full grant amount).
Other expenses related to attendance (also known as cost of attendance) should not be included in the grants-in-aid revenue distribution equivalencies. Only tuition, fees, room, board and course related books are countable for grants-in-aid revenue distribution per Bylaw 20.02.10.
Athletics aid awarded to non-athletes (student managers, graduate assistants, trainers) should be reported as Expenses Not Related to Specific Teams. It is permissible to report only dollars in the Expenses Not Related to Specific Teams row as long as you have reported non- zero entries for Equivalencies, Number of Students, and Dollars (all 3 required for at least one sport).
Note: Pell grants are provided by the government, not the institution or athletics department, and therefore should be excluded from reporting in this category.
Note: This information can be managed within the NCAA's compliance assistance software. The equivalencies entered into compliance assistance will automatically populate to the athletic student aid section within the NCAA Financial Reporting System when the CA import feature is selected.</v>
      </c>
      <c r="D3" s="954"/>
      <c r="E3" s="954"/>
      <c r="F3" s="954"/>
      <c r="G3" s="954"/>
      <c r="H3" s="954"/>
      <c r="I3" s="954"/>
      <c r="L3" s="476"/>
    </row>
    <row r="4" spans="1:12" ht="12" customHeight="1" thickBot="1">
      <c r="A4" s="473"/>
      <c r="B4" s="53"/>
      <c r="C4" s="474"/>
      <c r="D4" s="475"/>
      <c r="E4" s="475"/>
      <c r="F4" s="475"/>
      <c r="G4" s="475"/>
      <c r="H4" s="475"/>
      <c r="I4" s="475"/>
      <c r="J4" s="475"/>
      <c r="K4" s="475"/>
      <c r="L4" s="475"/>
    </row>
    <row r="5" spans="1:12" ht="25.5" customHeight="1" thickBot="1">
      <c r="A5" s="473"/>
      <c r="B5" s="53"/>
      <c r="C5" s="419" t="s">
        <v>444</v>
      </c>
      <c r="D5" s="483">
        <f>'exp mthd2 ath aid by sport'!$E$38</f>
        <v>0</v>
      </c>
      <c r="E5" s="475"/>
      <c r="F5" s="475"/>
      <c r="G5" s="475"/>
      <c r="H5" s="475"/>
      <c r="I5" s="475"/>
      <c r="J5" s="475"/>
      <c r="K5" s="475"/>
      <c r="L5" s="475"/>
    </row>
    <row r="6" spans="1:12" ht="25.5" customHeight="1" thickBot="1">
      <c r="A6" s="473"/>
      <c r="B6" s="53"/>
      <c r="C6" s="426" t="s">
        <v>445</v>
      </c>
      <c r="D6" s="483">
        <f>'exp mthd2 ath aid by sport'!$I$38</f>
        <v>0</v>
      </c>
      <c r="E6" s="475"/>
      <c r="F6" s="475"/>
      <c r="G6" s="475"/>
      <c r="H6" s="475"/>
      <c r="I6" s="475"/>
      <c r="J6" s="475"/>
      <c r="K6" s="475"/>
      <c r="L6" s="475"/>
    </row>
    <row r="7" spans="1:12" ht="25.5" customHeight="1" thickBot="1">
      <c r="A7" s="473"/>
      <c r="B7" s="53"/>
      <c r="C7" s="468" t="s">
        <v>446</v>
      </c>
      <c r="D7" s="483">
        <f>SUM(D5:D6)</f>
        <v>0</v>
      </c>
      <c r="E7" s="475"/>
      <c r="F7" s="475"/>
      <c r="G7" s="475"/>
      <c r="H7" s="475"/>
      <c r="I7" s="475"/>
      <c r="J7" s="475"/>
      <c r="K7" s="475"/>
      <c r="L7" s="475"/>
    </row>
    <row r="8" spans="1:12" ht="25.5" customHeight="1">
      <c r="A8" s="473"/>
      <c r="B8" s="53"/>
      <c r="C8" s="474"/>
      <c r="D8" s="475"/>
      <c r="E8" s="475"/>
      <c r="F8" s="475"/>
      <c r="G8" s="475"/>
      <c r="H8" s="475"/>
      <c r="I8" s="475"/>
      <c r="J8" s="475"/>
      <c r="K8" s="475"/>
      <c r="L8" s="475"/>
    </row>
    <row r="9" spans="1:12" ht="25.5" customHeight="1" thickBot="1">
      <c r="A9" s="473"/>
      <c r="B9" s="53"/>
      <c r="C9" s="474"/>
      <c r="D9" s="475"/>
      <c r="E9" s="475"/>
      <c r="F9" s="475"/>
      <c r="G9" s="475"/>
      <c r="H9" s="475"/>
      <c r="I9" s="475"/>
      <c r="J9" s="475"/>
      <c r="K9" s="475"/>
      <c r="L9" s="475"/>
    </row>
    <row r="10" spans="1:12" s="486" customFormat="1" ht="42" customHeight="1" thickBot="1">
      <c r="A10" s="489">
        <f>'TOTALS rev &amp; exp categories'!A41</f>
        <v>27</v>
      </c>
      <c r="B10" s="491" t="str">
        <f>'TOTALS rev &amp; exp categories'!B41</f>
        <v>Recruiting.</v>
      </c>
      <c r="C10" s="954" t="str">
        <f>'TOTALS rev &amp; exp categories'!D41</f>
        <v>Input transportation, lodging and meals for prospective student-athletes and institutional personnel on official and unofficial visits, telephone call charges, postage and such. Include value of use of institution's own vehicles or airplanes as well as in-kind value of loaned or contributed transportation.</v>
      </c>
      <c r="D10" s="954"/>
      <c r="E10" s="954"/>
      <c r="F10" s="954"/>
      <c r="G10" s="954"/>
      <c r="H10" s="954"/>
      <c r="I10" s="954"/>
      <c r="J10" s="475"/>
      <c r="K10" s="475"/>
      <c r="L10" s="475"/>
    </row>
    <row r="11" spans="1:12" ht="25.5" customHeight="1" thickBot="1">
      <c r="A11" s="473"/>
      <c r="B11" s="53"/>
      <c r="C11" s="474"/>
      <c r="D11" s="475"/>
      <c r="E11" s="475"/>
      <c r="F11" s="475"/>
      <c r="G11" s="475"/>
      <c r="H11" s="475"/>
      <c r="I11" s="475"/>
      <c r="J11" s="475"/>
      <c r="K11" s="475"/>
      <c r="L11" s="475"/>
    </row>
    <row r="12" spans="1:12" ht="26.25" customHeight="1" thickBot="1">
      <c r="C12" s="419" t="s">
        <v>444</v>
      </c>
      <c r="D12" s="483">
        <f>'exp mthd2 recruiting by sport'!$C$39</f>
        <v>0</v>
      </c>
    </row>
    <row r="13" spans="1:12" ht="27" customHeight="1" thickBot="1">
      <c r="B13" s="53"/>
      <c r="C13" s="426" t="s">
        <v>445</v>
      </c>
      <c r="D13" s="483">
        <f>'exp mthd2 recruiting by sport'!$E$39</f>
        <v>0</v>
      </c>
      <c r="E13" s="53"/>
      <c r="F13" s="53"/>
      <c r="G13" s="53"/>
      <c r="H13" s="53"/>
      <c r="I13" s="53"/>
    </row>
    <row r="14" spans="1:12" ht="23.25" customHeight="1" thickBot="1">
      <c r="A14" s="25"/>
      <c r="B14" s="53"/>
      <c r="C14" s="468" t="s">
        <v>447</v>
      </c>
      <c r="D14" s="483">
        <f>SUM(D12:D13)</f>
        <v>0</v>
      </c>
      <c r="E14" s="53"/>
      <c r="F14" s="53"/>
      <c r="G14" s="53"/>
      <c r="H14" s="53"/>
      <c r="I14" s="53"/>
    </row>
    <row r="15" spans="1:12">
      <c r="A15" s="25"/>
      <c r="B15" s="53"/>
      <c r="C15" s="53"/>
      <c r="D15" s="53"/>
      <c r="E15" s="53"/>
      <c r="F15" s="53"/>
      <c r="G15" s="53"/>
      <c r="H15" s="53"/>
      <c r="I15" s="53"/>
    </row>
    <row r="16" spans="1:12" ht="13.5" thickBot="1">
      <c r="A16" s="25"/>
      <c r="B16" s="53"/>
      <c r="C16" s="53"/>
      <c r="D16" s="53"/>
      <c r="E16" s="53"/>
      <c r="F16" s="53"/>
      <c r="G16" s="53"/>
      <c r="H16" s="53"/>
      <c r="I16" s="53"/>
    </row>
    <row r="17" spans="1:9" s="486" customFormat="1" ht="98.5" customHeight="1" thickBot="1">
      <c r="A17" s="489">
        <f>'TOTALS rev &amp; exp categories'!A36</f>
        <v>22</v>
      </c>
      <c r="B17" s="490" t="s">
        <v>448</v>
      </c>
      <c r="C17" s="954" t="str">
        <f>'TOTALS rev &amp; exp categories'!D36</f>
        <v>Input compensation, bonuses and benefits paid to all coaches reportable on the university or related entities  W-2 and 1099 forms, as well as non-taxable benefits (1098T) inclusive of:                                                                                   
• Gross wages and bonuses.
• Taxable and non-taxable benefits include: allowances, speaking fees, retirement, stipends, memberships, media income, tuition reimbursement/exemptions (for self or a dependent) and earned deferred compensation, including those funded by the state.
Place any severance payments in Category 26.
Note: Bonuses related to participation in a post-season football bowl game should be included in Category 41A.</v>
      </c>
      <c r="D17" s="954"/>
      <c r="E17" s="954"/>
      <c r="F17" s="954"/>
      <c r="G17" s="954"/>
      <c r="H17" s="954"/>
      <c r="I17" s="954"/>
    </row>
    <row r="18" spans="1:9" ht="18.75" customHeight="1" thickBot="1">
      <c r="A18" s="25"/>
      <c r="B18" s="53"/>
      <c r="C18" s="53"/>
      <c r="D18" s="53"/>
      <c r="E18" s="53"/>
      <c r="F18" s="53"/>
      <c r="G18" s="53"/>
      <c r="H18" s="53"/>
      <c r="I18" s="53"/>
    </row>
    <row r="19" spans="1:9" ht="39.5" thickBot="1">
      <c r="A19" s="25"/>
      <c r="B19" s="53"/>
      <c r="C19" s="479" t="s">
        <v>449</v>
      </c>
      <c r="D19" s="478" t="s">
        <v>450</v>
      </c>
      <c r="E19" s="480" t="s">
        <v>451</v>
      </c>
      <c r="F19" s="478" t="s">
        <v>452</v>
      </c>
      <c r="G19" s="478" t="s">
        <v>453</v>
      </c>
      <c r="H19" s="53"/>
      <c r="I19" s="53"/>
    </row>
    <row r="20" spans="1:9" ht="22.5" customHeight="1" thickBot="1">
      <c r="A20" s="38"/>
      <c r="B20" s="53"/>
      <c r="C20" s="419" t="s">
        <v>444</v>
      </c>
      <c r="D20" s="482" t="str">
        <f>IF(E20=0,"",'exp exp2 M coach comp by spt'!$E$39/E20)</f>
        <v/>
      </c>
      <c r="E20" s="481">
        <f>'exp exp2 M coach comp by spt'!$D$37</f>
        <v>0</v>
      </c>
      <c r="F20" s="482" t="str">
        <f>IF(G20=0,"",'exp exp2 M coach comp by spt'!$E$39/G20)</f>
        <v/>
      </c>
      <c r="G20" s="477">
        <f>'exp exp2 M coach comp by spt'!$C$37</f>
        <v>0</v>
      </c>
      <c r="H20" s="53"/>
      <c r="I20" s="53"/>
    </row>
    <row r="21" spans="1:9" ht="21.75" customHeight="1" thickBot="1">
      <c r="A21" s="38"/>
      <c r="B21" s="53"/>
      <c r="C21" s="426" t="s">
        <v>445</v>
      </c>
      <c r="D21" s="482" t="str">
        <f>IF(E21=0,"",'exp exp2 W coach comp by spt'!$E$44/E21)</f>
        <v/>
      </c>
      <c r="E21" s="481">
        <f>'exp exp2 W coach comp by spt'!$D$42</f>
        <v>0</v>
      </c>
      <c r="F21" s="482" t="str">
        <f>IF(G21=0,"",'exp exp2 W coach comp by spt'!$E$44/G21)</f>
        <v/>
      </c>
      <c r="G21" s="477">
        <f>'exp exp2 W coach comp by spt'!$C$42</f>
        <v>0</v>
      </c>
      <c r="H21" s="53"/>
      <c r="I21" s="53"/>
    </row>
    <row r="22" spans="1:9">
      <c r="A22" s="38"/>
      <c r="B22" s="53"/>
      <c r="C22" s="53"/>
      <c r="D22" s="53"/>
      <c r="E22" s="53"/>
      <c r="F22" s="53"/>
      <c r="G22" s="53"/>
      <c r="H22" s="53"/>
      <c r="I22" s="53"/>
    </row>
    <row r="23" spans="1:9" ht="13.5" thickBot="1">
      <c r="A23" s="38"/>
      <c r="B23" s="53"/>
      <c r="C23" s="53"/>
      <c r="D23" s="53"/>
      <c r="E23" s="53"/>
      <c r="F23" s="53"/>
      <c r="G23" s="53"/>
      <c r="H23" s="53"/>
      <c r="I23" s="53"/>
    </row>
    <row r="24" spans="1:9" s="486" customFormat="1" ht="97.4" customHeight="1" thickBot="1">
      <c r="A24" s="489">
        <f>'TOTALS rev &amp; exp categories'!A36</f>
        <v>22</v>
      </c>
      <c r="B24" s="490" t="s">
        <v>454</v>
      </c>
      <c r="C24" s="954" t="str">
        <f>'TOTALS rev &amp; exp categories'!D36</f>
        <v>Input compensation, bonuses and benefits paid to all coaches reportable on the university or related entities  W-2 and 1099 forms, as well as non-taxable benefits (1098T) inclusive of:                                                                                   
• Gross wages and bonuses.
• Taxable and non-taxable benefits include: allowances, speaking fees, retirement, stipends, memberships, media income, tuition reimbursement/exemptions (for self or a dependent) and earned deferred compensation, including those funded by the state.
Place any severance payments in Category 26.
Note: Bonuses related to participation in a post-season football bowl game should be included in Category 41A.</v>
      </c>
      <c r="D24" s="954"/>
      <c r="E24" s="954"/>
      <c r="F24" s="954"/>
      <c r="G24" s="954"/>
      <c r="H24" s="954"/>
      <c r="I24" s="954"/>
    </row>
    <row r="25" spans="1:9" ht="13.5" thickBot="1">
      <c r="A25" s="25"/>
      <c r="B25" s="53"/>
      <c r="C25" s="53"/>
      <c r="D25" s="53"/>
      <c r="E25" s="53"/>
      <c r="F25" s="53"/>
      <c r="G25" s="53"/>
      <c r="H25" s="53"/>
      <c r="I25" s="53"/>
    </row>
    <row r="26" spans="1:9" ht="52.5" thickBot="1">
      <c r="A26" s="25"/>
      <c r="B26" s="53"/>
      <c r="C26" s="479" t="s">
        <v>455</v>
      </c>
      <c r="D26" s="478" t="s">
        <v>450</v>
      </c>
      <c r="E26" s="480" t="s">
        <v>451</v>
      </c>
      <c r="F26" s="478" t="s">
        <v>452</v>
      </c>
      <c r="G26" s="478" t="s">
        <v>453</v>
      </c>
      <c r="H26" s="53"/>
      <c r="I26" s="53"/>
    </row>
    <row r="27" spans="1:9" ht="13.5" thickBot="1">
      <c r="A27" s="38"/>
      <c r="B27" s="53"/>
      <c r="C27" s="419" t="s">
        <v>444</v>
      </c>
      <c r="D27" s="482" t="str">
        <f>IF(E27=0,"",'exp exp2 M coach comp by spt'!$I$39/E27)</f>
        <v/>
      </c>
      <c r="E27" s="481">
        <f>'exp exp2 M coach comp by spt'!$H$37</f>
        <v>0</v>
      </c>
      <c r="F27" s="482" t="str">
        <f>IF(G27=0,"",'exp exp2 M coach comp by spt'!$I$39/G27)</f>
        <v/>
      </c>
      <c r="G27" s="477">
        <f>'exp exp2 M coach comp by spt'!$G$37</f>
        <v>0</v>
      </c>
      <c r="H27" s="53"/>
      <c r="I27" s="53"/>
    </row>
    <row r="28" spans="1:9" ht="13.5" thickBot="1">
      <c r="A28" s="38"/>
      <c r="B28" s="53"/>
      <c r="C28" s="426" t="s">
        <v>445</v>
      </c>
      <c r="D28" s="482" t="str">
        <f>IF(E28=0,"",'exp exp2 W coach comp by spt'!$I$44/E28)</f>
        <v/>
      </c>
      <c r="E28" s="481">
        <f>'exp exp2 W coach comp by spt'!$H$42</f>
        <v>0</v>
      </c>
      <c r="F28" s="482" t="str">
        <f>IF(G28=0,"",'exp exp2 W coach comp by spt'!$I$44/G28)</f>
        <v/>
      </c>
      <c r="G28" s="477">
        <f>'exp exp2 W coach comp by spt'!$G$42</f>
        <v>0</v>
      </c>
      <c r="H28" s="53"/>
      <c r="I28" s="53"/>
    </row>
    <row r="29" spans="1:9">
      <c r="A29" s="25"/>
      <c r="B29" s="53"/>
      <c r="C29" s="53"/>
      <c r="D29" s="53"/>
      <c r="E29" s="53"/>
      <c r="F29" s="53"/>
      <c r="G29" s="53"/>
      <c r="H29" s="53"/>
      <c r="I29" s="53"/>
    </row>
    <row r="30" spans="1:9">
      <c r="A30" s="25"/>
      <c r="B30" s="53"/>
      <c r="C30" s="53"/>
      <c r="D30" s="53"/>
      <c r="E30" s="53"/>
      <c r="F30" s="53"/>
      <c r="G30" s="53"/>
      <c r="H30" s="53"/>
      <c r="I30" s="53"/>
    </row>
    <row r="31" spans="1:9">
      <c r="A31" s="25"/>
      <c r="B31" s="53"/>
      <c r="C31" s="53"/>
      <c r="D31" s="53"/>
      <c r="E31" s="53"/>
      <c r="F31" s="53"/>
      <c r="G31" s="53"/>
      <c r="H31" s="53"/>
      <c r="I31" s="53"/>
    </row>
    <row r="32" spans="1:9">
      <c r="A32" s="25"/>
      <c r="B32" s="53"/>
      <c r="C32" s="53"/>
      <c r="D32" s="53"/>
      <c r="E32" s="53"/>
      <c r="F32" s="53"/>
      <c r="G32" s="53"/>
      <c r="H32" s="53"/>
      <c r="I32" s="53"/>
    </row>
    <row r="33" spans="1:9">
      <c r="A33" s="25"/>
      <c r="B33" s="53"/>
      <c r="C33" s="53"/>
      <c r="D33" s="53"/>
      <c r="E33" s="53"/>
      <c r="F33" s="53"/>
      <c r="G33" s="53"/>
      <c r="H33" s="53"/>
      <c r="I33" s="53"/>
    </row>
    <row r="34" spans="1:9">
      <c r="A34" s="25"/>
      <c r="B34" s="53"/>
      <c r="C34" s="53"/>
      <c r="D34" s="53"/>
      <c r="E34" s="53"/>
      <c r="F34" s="53"/>
      <c r="G34" s="53"/>
      <c r="H34" s="53"/>
      <c r="I34" s="53"/>
    </row>
    <row r="35" spans="1:9">
      <c r="A35" s="25"/>
      <c r="B35" s="53"/>
      <c r="C35" s="53"/>
      <c r="D35" s="53"/>
      <c r="E35" s="53"/>
      <c r="F35" s="53"/>
      <c r="G35" s="53"/>
      <c r="H35" s="53"/>
      <c r="I35" s="53"/>
    </row>
    <row r="36" spans="1:9">
      <c r="A36" s="25"/>
      <c r="B36" s="53"/>
      <c r="C36" s="53"/>
      <c r="D36" s="53"/>
      <c r="E36" s="53"/>
      <c r="F36" s="53"/>
      <c r="G36" s="53"/>
      <c r="H36" s="53"/>
      <c r="I36" s="53"/>
    </row>
    <row r="37" spans="1:9">
      <c r="A37" s="25"/>
      <c r="B37" s="53"/>
      <c r="C37" s="53"/>
      <c r="D37" s="53"/>
      <c r="E37" s="53"/>
      <c r="F37" s="53"/>
      <c r="G37" s="53"/>
      <c r="H37" s="53"/>
      <c r="I37" s="53"/>
    </row>
    <row r="38" spans="1:9">
      <c r="A38" s="25"/>
      <c r="B38" s="53"/>
      <c r="C38" s="53"/>
      <c r="D38" s="53"/>
      <c r="E38" s="53"/>
      <c r="F38" s="53"/>
      <c r="G38" s="53"/>
      <c r="H38" s="53"/>
      <c r="I38" s="53"/>
    </row>
    <row r="39" spans="1:9">
      <c r="A39" s="25"/>
      <c r="B39" s="53"/>
      <c r="C39" s="53"/>
      <c r="D39" s="53"/>
      <c r="E39" s="53"/>
      <c r="F39" s="53"/>
      <c r="G39" s="53"/>
      <c r="H39" s="53"/>
      <c r="I39" s="53"/>
    </row>
    <row r="40" spans="1:9">
      <c r="A40" s="25"/>
      <c r="B40" s="53"/>
      <c r="C40" s="53"/>
      <c r="D40" s="53"/>
      <c r="E40" s="53"/>
      <c r="F40" s="53"/>
      <c r="G40" s="53"/>
      <c r="H40" s="53"/>
      <c r="I40" s="53"/>
    </row>
    <row r="41" spans="1:9">
      <c r="A41" s="25"/>
      <c r="B41" s="53"/>
      <c r="C41" s="53"/>
      <c r="D41" s="53"/>
      <c r="E41" s="53"/>
      <c r="F41" s="53"/>
      <c r="G41" s="53"/>
      <c r="H41" s="53"/>
      <c r="I41" s="53"/>
    </row>
    <row r="42" spans="1:9">
      <c r="A42" s="25"/>
      <c r="B42" s="53"/>
      <c r="C42" s="53"/>
      <c r="D42" s="53"/>
      <c r="E42" s="53"/>
      <c r="F42" s="53"/>
      <c r="G42" s="53"/>
      <c r="H42" s="53"/>
      <c r="I42" s="53"/>
    </row>
    <row r="43" spans="1:9">
      <c r="A43" s="25"/>
      <c r="B43" s="53"/>
      <c r="C43" s="53"/>
      <c r="D43" s="53"/>
      <c r="E43" s="53"/>
      <c r="F43" s="53"/>
      <c r="G43" s="53"/>
      <c r="H43" s="53"/>
      <c r="I43" s="53"/>
    </row>
    <row r="44" spans="1:9">
      <c r="A44" s="25"/>
      <c r="B44" s="53"/>
      <c r="C44" s="53"/>
      <c r="D44" s="53"/>
      <c r="E44" s="53"/>
      <c r="F44" s="53"/>
      <c r="G44" s="53"/>
      <c r="H44" s="53"/>
      <c r="I44" s="53"/>
    </row>
    <row r="45" spans="1:9">
      <c r="A45" s="25"/>
      <c r="B45" s="53"/>
      <c r="C45" s="53"/>
      <c r="D45" s="53"/>
      <c r="E45" s="53"/>
      <c r="F45" s="53"/>
      <c r="G45" s="53"/>
      <c r="H45" s="53"/>
      <c r="I45" s="53"/>
    </row>
    <row r="46" spans="1:9">
      <c r="A46" s="25"/>
      <c r="B46" s="53"/>
      <c r="C46" s="53"/>
      <c r="D46" s="53"/>
      <c r="E46" s="53"/>
      <c r="F46" s="53"/>
      <c r="G46" s="53"/>
      <c r="H46" s="53"/>
      <c r="I46" s="53"/>
    </row>
    <row r="47" spans="1:9">
      <c r="A47" s="38"/>
      <c r="B47" s="53"/>
      <c r="C47" s="53"/>
      <c r="D47" s="53"/>
      <c r="E47" s="53"/>
      <c r="F47" s="53"/>
      <c r="G47" s="53"/>
      <c r="H47" s="53"/>
      <c r="I47" s="53"/>
    </row>
    <row r="48" spans="1:9">
      <c r="A48" s="38"/>
      <c r="B48" s="53"/>
      <c r="C48" s="53"/>
      <c r="D48" s="53"/>
      <c r="E48" s="53"/>
      <c r="F48" s="53"/>
      <c r="G48" s="53"/>
      <c r="H48" s="53"/>
      <c r="I48" s="53"/>
    </row>
    <row r="49" spans="1:9">
      <c r="A49" s="38"/>
      <c r="B49" s="53"/>
      <c r="C49" s="53"/>
      <c r="D49" s="53"/>
      <c r="E49" s="53"/>
      <c r="F49" s="53"/>
      <c r="G49" s="53"/>
      <c r="H49" s="53"/>
      <c r="I49" s="53"/>
    </row>
  </sheetData>
  <sheetProtection sheet="1" objects="1" scenarios="1" formatCells="0" formatColumns="0" formatRows="0"/>
  <customSheetViews>
    <customSheetView guid="{5556DC96-D068-44A2-945F-92CF014D11AC}" fitToPage="1">
      <selection activeCell="G7" sqref="G7"/>
      <pageMargins left="0" right="0" top="0" bottom="0" header="0" footer="0"/>
      <printOptions gridLines="1"/>
      <pageSetup scale="70" orientation="portrait" r:id="rId1"/>
      <headerFooter alignWithMargins="0">
        <oddFooter>&amp;L&amp;8File: &amp;Z&amp;F
Sheet: &amp;A&amp;R&amp;8&amp;P of &amp;N</oddFooter>
      </headerFooter>
    </customSheetView>
  </customSheetViews>
  <mergeCells count="5">
    <mergeCell ref="C24:I24"/>
    <mergeCell ref="A1:I1"/>
    <mergeCell ref="C3:I3"/>
    <mergeCell ref="C10:I10"/>
    <mergeCell ref="C17:I17"/>
  </mergeCells>
  <phoneticPr fontId="20" type="noConversion"/>
  <conditionalFormatting sqref="C4 C8:C9 C11">
    <cfRule type="cellIs" dxfId="0" priority="1" stopIfTrue="1" operator="notEqual">
      <formula>$L$16</formula>
    </cfRule>
  </conditionalFormatting>
  <printOptions gridLines="1"/>
  <pageMargins left="0.5" right="0.5" top="0.5" bottom="0.5" header="0.25" footer="0.25"/>
  <pageSetup scale="70" orientation="portrait" r:id="rId2"/>
  <headerFooter alignWithMargins="0">
    <oddFooter>&amp;L&amp;8File: &amp;Z&amp;F
Sheet: &amp;A&amp;R&amp;8&amp;P of &amp;N</oddFooter>
  </headerFooter>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codeName="Sheet57"/>
  <dimension ref="A1:V1107"/>
  <sheetViews>
    <sheetView zoomScaleNormal="100" workbookViewId="0">
      <selection activeCell="E924" sqref="E924"/>
    </sheetView>
  </sheetViews>
  <sheetFormatPr defaultColWidth="11.453125" defaultRowHeight="11.5"/>
  <cols>
    <col min="1" max="1" width="3.81640625" style="2" customWidth="1"/>
    <col min="2" max="2" width="22.81640625" style="2" customWidth="1"/>
    <col min="3" max="10" width="10.81640625" style="2" customWidth="1"/>
    <col min="11" max="11" width="30.81640625" style="2" customWidth="1"/>
    <col min="12" max="27" width="8.81640625" style="2" customWidth="1"/>
    <col min="28" max="16384" width="11.453125" style="2"/>
  </cols>
  <sheetData>
    <row r="1" spans="1:9" s="7" customFormat="1" ht="27.75" customHeight="1">
      <c r="A1" s="11"/>
      <c r="B1" s="12" t="s">
        <v>456</v>
      </c>
      <c r="C1" s="13"/>
      <c r="D1" s="13"/>
      <c r="E1" s="13"/>
      <c r="F1" s="13"/>
      <c r="G1" s="13"/>
      <c r="H1" s="13"/>
      <c r="I1" s="11"/>
    </row>
    <row r="2" spans="1:9" s="7" customFormat="1" ht="18.75" customHeight="1">
      <c r="A2" s="11"/>
      <c r="B2" s="12" t="s">
        <v>457</v>
      </c>
      <c r="C2" s="13"/>
      <c r="D2" s="13"/>
      <c r="E2" s="13"/>
      <c r="F2" s="13"/>
      <c r="G2" s="13"/>
      <c r="H2" s="13"/>
      <c r="I2" s="11"/>
    </row>
    <row r="3" spans="1:9" ht="18.75" customHeight="1">
      <c r="A3" s="10"/>
      <c r="B3" s="14" t="s">
        <v>458</v>
      </c>
      <c r="C3" s="15"/>
      <c r="D3" s="15"/>
      <c r="E3" s="15"/>
      <c r="F3" s="15"/>
      <c r="G3" s="15"/>
      <c r="H3" s="15"/>
      <c r="I3" s="10"/>
    </row>
    <row r="4" spans="1:9" ht="18.75" customHeight="1">
      <c r="A4" s="10"/>
      <c r="B4" s="14" t="s">
        <v>459</v>
      </c>
      <c r="C4" s="15"/>
      <c r="D4" s="15"/>
      <c r="E4" s="15"/>
      <c r="F4" s="15"/>
      <c r="G4" s="15"/>
      <c r="H4" s="15"/>
      <c r="I4" s="10"/>
    </row>
    <row r="5" spans="1:9" ht="18.75" customHeight="1">
      <c r="A5" s="10"/>
      <c r="B5" s="14"/>
      <c r="C5" s="15"/>
      <c r="D5" s="15"/>
      <c r="E5" s="15"/>
      <c r="F5" s="15"/>
      <c r="G5" s="15"/>
      <c r="H5" s="15"/>
      <c r="I5" s="10"/>
    </row>
    <row r="6" spans="1:9" ht="11.15" customHeight="1">
      <c r="A6" s="10"/>
      <c r="B6" s="16" t="s">
        <v>460</v>
      </c>
      <c r="C6" s="15"/>
      <c r="D6" s="15"/>
      <c r="E6" s="15"/>
      <c r="F6" s="15"/>
      <c r="G6" s="15"/>
      <c r="H6" s="15"/>
      <c r="I6" s="10"/>
    </row>
    <row r="7" spans="1:9" ht="11.15" customHeight="1">
      <c r="A7" s="10"/>
      <c r="B7" s="10"/>
      <c r="C7" s="10"/>
      <c r="D7" s="10"/>
      <c r="E7" s="10"/>
      <c r="F7" s="10"/>
      <c r="G7" s="10"/>
      <c r="H7" s="10"/>
      <c r="I7" s="10"/>
    </row>
    <row r="8" spans="1:9" ht="11.15" customHeight="1">
      <c r="A8" s="10"/>
      <c r="B8" s="10"/>
      <c r="C8" s="10"/>
      <c r="D8" s="10"/>
      <c r="E8" s="10"/>
      <c r="F8" s="10"/>
      <c r="G8" s="10"/>
      <c r="H8" s="10"/>
      <c r="I8" s="10"/>
    </row>
    <row r="9" spans="1:9" ht="11.15" customHeight="1">
      <c r="A9" s="17"/>
      <c r="B9" s="973" t="s">
        <v>461</v>
      </c>
      <c r="C9" s="973"/>
      <c r="D9" s="973"/>
      <c r="E9" s="973"/>
      <c r="F9" s="973"/>
      <c r="G9" s="973"/>
      <c r="H9" s="973"/>
      <c r="I9" s="973"/>
    </row>
    <row r="10" spans="1:9" ht="13">
      <c r="A10" s="17"/>
      <c r="B10" s="973" t="s">
        <v>462</v>
      </c>
      <c r="C10" s="973"/>
      <c r="D10" s="973"/>
      <c r="E10" s="973"/>
      <c r="F10" s="973"/>
      <c r="G10" s="973"/>
      <c r="H10" s="973"/>
      <c r="I10" s="973"/>
    </row>
    <row r="11" spans="1:9" ht="13">
      <c r="A11" s="17"/>
      <c r="B11" s="973" t="s">
        <v>463</v>
      </c>
      <c r="C11" s="973"/>
      <c r="D11" s="973"/>
      <c r="E11" s="973"/>
      <c r="F11" s="973"/>
      <c r="G11" s="973"/>
      <c r="H11" s="973"/>
      <c r="I11" s="973"/>
    </row>
    <row r="12" spans="1:9" ht="12" customHeight="1">
      <c r="A12" s="17"/>
      <c r="B12" s="10"/>
      <c r="C12" s="10"/>
      <c r="D12" s="10"/>
      <c r="E12" s="10"/>
      <c r="F12" s="10"/>
      <c r="G12" s="10"/>
      <c r="H12" s="10"/>
      <c r="I12" s="10"/>
    </row>
    <row r="13" spans="1:9" ht="13">
      <c r="A13" s="17"/>
      <c r="B13" s="973" t="s">
        <v>464</v>
      </c>
      <c r="C13" s="973"/>
      <c r="D13" s="973"/>
      <c r="E13" s="973"/>
      <c r="F13" s="973"/>
      <c r="G13" s="973"/>
      <c r="H13" s="973"/>
      <c r="I13" s="973"/>
    </row>
    <row r="14" spans="1:9" ht="13">
      <c r="A14" s="17"/>
      <c r="B14" s="973" t="s">
        <v>465</v>
      </c>
      <c r="C14" s="973"/>
      <c r="D14" s="973"/>
      <c r="E14" s="973"/>
      <c r="F14" s="973"/>
      <c r="G14" s="973"/>
      <c r="H14" s="973"/>
      <c r="I14" s="973"/>
    </row>
    <row r="15" spans="1:9" ht="13">
      <c r="A15" s="17"/>
      <c r="B15" s="973" t="s">
        <v>466</v>
      </c>
      <c r="C15" s="973"/>
      <c r="D15" s="973"/>
      <c r="E15" s="973"/>
      <c r="F15" s="973"/>
      <c r="G15" s="973"/>
      <c r="H15" s="973"/>
      <c r="I15" s="973"/>
    </row>
    <row r="16" spans="1:9" ht="13">
      <c r="A16" s="17"/>
      <c r="B16" s="973" t="s">
        <v>467</v>
      </c>
      <c r="C16" s="973"/>
      <c r="D16" s="973"/>
      <c r="E16" s="973"/>
      <c r="F16" s="973"/>
      <c r="G16" s="973"/>
      <c r="H16" s="973"/>
      <c r="I16" s="973"/>
    </row>
    <row r="17" spans="1:9" ht="13">
      <c r="A17" s="17"/>
      <c r="B17" s="10"/>
      <c r="C17" s="10"/>
      <c r="D17" s="10"/>
      <c r="E17" s="10"/>
      <c r="F17" s="10"/>
      <c r="G17" s="10"/>
      <c r="H17" s="10"/>
      <c r="I17" s="10"/>
    </row>
    <row r="18" spans="1:9" ht="13">
      <c r="A18" s="17"/>
      <c r="B18" s="10"/>
      <c r="C18" s="10"/>
      <c r="D18" s="10"/>
      <c r="E18" s="10"/>
      <c r="F18" s="10"/>
      <c r="G18" s="10"/>
      <c r="H18" s="10"/>
      <c r="I18" s="10"/>
    </row>
    <row r="19" spans="1:9" ht="13">
      <c r="A19" s="17"/>
      <c r="B19" s="10"/>
      <c r="C19" s="10"/>
      <c r="D19" s="10"/>
      <c r="E19" s="10"/>
      <c r="F19" s="10"/>
      <c r="G19" s="10"/>
      <c r="H19" s="10"/>
      <c r="I19" s="10"/>
    </row>
    <row r="20" spans="1:9" ht="13">
      <c r="A20" s="17"/>
      <c r="B20" s="14" t="s">
        <v>468</v>
      </c>
      <c r="C20" s="14"/>
      <c r="D20" s="14"/>
      <c r="E20" s="15"/>
      <c r="F20" s="14"/>
      <c r="G20" s="15"/>
      <c r="H20" s="15"/>
      <c r="I20" s="10"/>
    </row>
    <row r="21" spans="1:9" ht="13">
      <c r="A21" s="10"/>
      <c r="B21" s="14" t="s">
        <v>469</v>
      </c>
      <c r="C21" s="14"/>
      <c r="D21" s="15"/>
      <c r="E21" s="15"/>
      <c r="F21" s="14"/>
      <c r="G21" s="15"/>
      <c r="H21" s="15"/>
      <c r="I21" s="10"/>
    </row>
    <row r="22" spans="1:9" ht="13">
      <c r="A22" s="10"/>
      <c r="B22" s="14"/>
      <c r="C22" s="14"/>
      <c r="D22" s="15"/>
      <c r="E22" s="15"/>
      <c r="F22" s="14"/>
      <c r="G22" s="15"/>
      <c r="H22" s="15"/>
      <c r="I22" s="10"/>
    </row>
    <row r="23" spans="1:9" ht="13">
      <c r="A23" s="17"/>
      <c r="B23" s="14" t="s">
        <v>470</v>
      </c>
      <c r="C23" s="14"/>
      <c r="D23" s="15"/>
      <c r="E23" s="15"/>
      <c r="F23" s="14"/>
      <c r="G23" s="15"/>
      <c r="H23" s="15"/>
      <c r="I23" s="10"/>
    </row>
    <row r="24" spans="1:9" ht="13">
      <c r="A24" s="10"/>
      <c r="B24" s="14"/>
      <c r="C24" s="15"/>
      <c r="D24" s="15"/>
      <c r="E24" s="15"/>
      <c r="F24" s="15"/>
      <c r="G24" s="15"/>
      <c r="H24" s="15"/>
      <c r="I24" s="10"/>
    </row>
    <row r="25" spans="1:9" ht="13">
      <c r="A25" s="10"/>
      <c r="B25" s="16" t="s">
        <v>471</v>
      </c>
      <c r="C25" s="15"/>
      <c r="D25" s="15"/>
      <c r="E25" s="15"/>
      <c r="F25" s="15"/>
      <c r="G25" s="15"/>
      <c r="H25" s="15"/>
      <c r="I25" s="10"/>
    </row>
    <row r="26" spans="1:9" ht="13">
      <c r="A26" s="10"/>
      <c r="B26" s="14"/>
      <c r="C26" s="15"/>
      <c r="D26" s="15"/>
      <c r="E26" s="15"/>
      <c r="F26" s="15"/>
      <c r="G26" s="15"/>
      <c r="H26" s="15"/>
      <c r="I26" s="10"/>
    </row>
    <row r="27" spans="1:9" ht="13">
      <c r="A27" s="10"/>
      <c r="B27" s="14" t="s">
        <v>472</v>
      </c>
      <c r="C27" s="15"/>
      <c r="D27" s="15"/>
      <c r="E27" s="15"/>
      <c r="F27" s="15"/>
      <c r="G27" s="15"/>
      <c r="H27" s="15"/>
      <c r="I27" s="10"/>
    </row>
    <row r="28" spans="1:9" ht="13">
      <c r="A28" s="10"/>
      <c r="B28" s="14"/>
      <c r="C28" s="15"/>
      <c r="D28" s="15"/>
      <c r="E28" s="15"/>
      <c r="F28" s="15"/>
      <c r="G28" s="15"/>
      <c r="H28" s="15"/>
      <c r="I28" s="10"/>
    </row>
    <row r="29" spans="1:9" ht="13">
      <c r="A29" s="10"/>
      <c r="B29" s="16" t="s">
        <v>473</v>
      </c>
      <c r="C29" s="15"/>
      <c r="D29" s="15"/>
      <c r="E29" s="15"/>
      <c r="F29" s="15"/>
      <c r="G29" s="15"/>
      <c r="H29" s="15"/>
      <c r="I29" s="10"/>
    </row>
    <row r="30" spans="1:9" ht="13">
      <c r="A30" s="10"/>
      <c r="B30" s="14"/>
      <c r="C30" s="15"/>
      <c r="D30" s="15"/>
      <c r="E30" s="15"/>
      <c r="F30" s="15"/>
      <c r="G30" s="15"/>
      <c r="H30" s="15"/>
      <c r="I30" s="10"/>
    </row>
    <row r="31" spans="1:9" ht="13">
      <c r="A31" s="10"/>
      <c r="B31" s="14" t="s">
        <v>474</v>
      </c>
      <c r="C31" s="15"/>
      <c r="D31" s="15"/>
      <c r="E31" s="15"/>
      <c r="F31" s="15"/>
      <c r="G31" s="15"/>
      <c r="H31" s="15"/>
      <c r="I31" s="10"/>
    </row>
    <row r="32" spans="1:9" ht="13">
      <c r="A32" s="10"/>
      <c r="B32" s="14"/>
      <c r="C32" s="15"/>
      <c r="D32" s="15"/>
      <c r="E32" s="15"/>
      <c r="F32" s="15"/>
      <c r="G32" s="15"/>
      <c r="H32" s="15"/>
      <c r="I32" s="10"/>
    </row>
    <row r="33" spans="1:9" ht="13">
      <c r="A33" s="10"/>
      <c r="B33" s="14" t="s">
        <v>475</v>
      </c>
      <c r="C33" s="15"/>
      <c r="D33" s="15"/>
      <c r="E33" s="15"/>
      <c r="F33" s="15"/>
      <c r="G33" s="15"/>
      <c r="H33" s="15"/>
      <c r="I33" s="10"/>
    </row>
    <row r="34" spans="1:9" ht="13">
      <c r="A34" s="10"/>
      <c r="B34" s="14" t="s">
        <v>229</v>
      </c>
      <c r="C34" s="15"/>
      <c r="D34" s="15"/>
      <c r="E34" s="15"/>
      <c r="F34" s="15"/>
      <c r="G34" s="15"/>
      <c r="H34" s="15"/>
      <c r="I34" s="10"/>
    </row>
    <row r="35" spans="1:9" ht="13">
      <c r="A35" s="10"/>
      <c r="B35" s="14" t="s">
        <v>476</v>
      </c>
      <c r="C35" s="15"/>
      <c r="D35" s="15"/>
      <c r="E35" s="15"/>
      <c r="F35" s="15"/>
      <c r="G35" s="15"/>
      <c r="H35" s="15"/>
      <c r="I35" s="10"/>
    </row>
    <row r="36" spans="1:9" ht="13">
      <c r="A36" s="10"/>
      <c r="B36" s="14" t="s">
        <v>477</v>
      </c>
      <c r="C36" s="15"/>
      <c r="D36" s="15"/>
      <c r="E36" s="15"/>
      <c r="F36" s="15"/>
      <c r="G36" s="15"/>
      <c r="H36" s="15"/>
      <c r="I36" s="10"/>
    </row>
    <row r="37" spans="1:9" ht="13">
      <c r="A37" s="10"/>
      <c r="B37" s="972" t="s">
        <v>478</v>
      </c>
      <c r="C37" s="972"/>
      <c r="D37" s="972"/>
      <c r="E37" s="972"/>
      <c r="F37" s="972"/>
      <c r="G37" s="972"/>
      <c r="H37" s="972"/>
      <c r="I37" s="10"/>
    </row>
    <row r="38" spans="1:9" ht="13">
      <c r="A38" s="10"/>
      <c r="B38" s="972" t="s">
        <v>479</v>
      </c>
      <c r="C38" s="972"/>
      <c r="D38" s="972"/>
      <c r="E38" s="972"/>
      <c r="F38" s="972"/>
      <c r="G38" s="972"/>
      <c r="H38" s="972"/>
      <c r="I38" s="10"/>
    </row>
    <row r="39" spans="1:9" ht="13">
      <c r="A39" s="10"/>
      <c r="B39" s="972" t="s">
        <v>480</v>
      </c>
      <c r="C39" s="972"/>
      <c r="D39" s="972"/>
      <c r="E39" s="972"/>
      <c r="F39" s="972"/>
      <c r="G39" s="972"/>
      <c r="H39" s="972"/>
      <c r="I39" s="10"/>
    </row>
    <row r="40" spans="1:9" ht="13">
      <c r="A40" s="10"/>
      <c r="B40" s="972" t="s">
        <v>481</v>
      </c>
      <c r="C40" s="972"/>
      <c r="D40" s="972"/>
      <c r="E40" s="972"/>
      <c r="F40" s="972"/>
      <c r="G40" s="972"/>
      <c r="H40" s="972"/>
      <c r="I40" s="10"/>
    </row>
    <row r="41" spans="1:9" ht="13">
      <c r="A41" s="10"/>
      <c r="B41" s="972" t="s">
        <v>482</v>
      </c>
      <c r="C41" s="972"/>
      <c r="D41" s="972"/>
      <c r="E41" s="972"/>
      <c r="F41" s="972"/>
      <c r="G41" s="972"/>
      <c r="H41" s="972"/>
      <c r="I41" s="10"/>
    </row>
    <row r="42" spans="1:9" ht="13">
      <c r="A42" s="10"/>
      <c r="I42" s="10"/>
    </row>
    <row r="43" spans="1:9" ht="15.5">
      <c r="A43" s="10"/>
      <c r="B43" s="18" t="s">
        <v>483</v>
      </c>
      <c r="C43" s="15"/>
      <c r="D43" s="15"/>
      <c r="E43" s="15"/>
      <c r="F43" s="15"/>
      <c r="G43" s="15"/>
      <c r="H43" s="15"/>
      <c r="I43" s="10"/>
    </row>
    <row r="44" spans="1:9" ht="13">
      <c r="A44" s="10"/>
      <c r="B44" s="14"/>
      <c r="C44" s="15"/>
      <c r="D44" s="15"/>
      <c r="E44" s="15"/>
      <c r="F44" s="15"/>
      <c r="G44" s="15"/>
      <c r="H44" s="15"/>
      <c r="I44" s="10"/>
    </row>
    <row r="45" spans="1:9" ht="13">
      <c r="A45" s="10"/>
      <c r="B45" s="14" t="s">
        <v>484</v>
      </c>
      <c r="C45" s="15"/>
      <c r="D45" s="15"/>
      <c r="E45" s="15"/>
      <c r="F45" s="15"/>
      <c r="G45" s="15"/>
      <c r="H45" s="15"/>
      <c r="I45" s="10"/>
    </row>
    <row r="46" spans="1:9" ht="13">
      <c r="A46" s="10"/>
      <c r="B46" s="10"/>
      <c r="C46" s="10"/>
      <c r="D46" s="219"/>
      <c r="E46" s="10"/>
      <c r="F46" s="10"/>
      <c r="G46" s="10"/>
      <c r="H46" s="10"/>
      <c r="I46" s="10"/>
    </row>
    <row r="47" spans="1:9" ht="13">
      <c r="A47" s="10"/>
      <c r="B47" s="10"/>
      <c r="C47" s="10"/>
      <c r="D47" s="219"/>
      <c r="E47" s="10"/>
      <c r="F47" s="10"/>
      <c r="G47" s="10"/>
      <c r="H47" s="10"/>
      <c r="I47" s="10"/>
    </row>
    <row r="48" spans="1:9" ht="13">
      <c r="A48" s="10"/>
      <c r="B48" s="10"/>
      <c r="C48" s="10"/>
      <c r="D48" s="10"/>
      <c r="E48" s="19"/>
      <c r="F48" s="10"/>
      <c r="G48" s="10"/>
      <c r="H48" s="10"/>
      <c r="I48" s="10"/>
    </row>
    <row r="49" spans="1:9" s="8" customFormat="1" ht="14.15" customHeight="1">
      <c r="A49" s="20"/>
      <c r="B49" s="20"/>
      <c r="C49" s="955" t="s">
        <v>485</v>
      </c>
      <c r="D49" s="955"/>
      <c r="E49" s="955"/>
      <c r="F49" s="955"/>
      <c r="G49" s="20"/>
      <c r="H49" s="20"/>
      <c r="I49" s="20"/>
    </row>
    <row r="50" spans="1:9" ht="14.15" customHeight="1">
      <c r="A50" s="10"/>
      <c r="B50" s="10"/>
      <c r="C50" s="10"/>
      <c r="D50" s="10"/>
      <c r="E50" s="219"/>
      <c r="F50" s="10"/>
      <c r="G50" s="10"/>
      <c r="H50" s="10"/>
      <c r="I50" s="10"/>
    </row>
    <row r="51" spans="1:9" ht="14.15" customHeight="1">
      <c r="A51" s="10"/>
      <c r="B51" s="972" t="s">
        <v>486</v>
      </c>
      <c r="C51" s="972"/>
      <c r="D51" s="972"/>
      <c r="E51" s="972"/>
      <c r="F51" s="972"/>
      <c r="G51" s="972"/>
      <c r="H51" s="972"/>
      <c r="I51" s="10"/>
    </row>
    <row r="52" spans="1:9" ht="14.15" customHeight="1">
      <c r="A52" s="10"/>
      <c r="B52" s="10"/>
      <c r="C52" s="10"/>
      <c r="D52" s="10"/>
      <c r="E52" s="10"/>
      <c r="F52" s="10"/>
      <c r="G52" s="10"/>
      <c r="H52" s="10"/>
      <c r="I52" s="10"/>
    </row>
    <row r="53" spans="1:9" ht="12" customHeight="1">
      <c r="A53" s="10"/>
      <c r="B53" s="10" t="s">
        <v>487</v>
      </c>
      <c r="C53" s="10"/>
      <c r="D53" s="10"/>
      <c r="E53" s="10"/>
      <c r="F53" s="10"/>
      <c r="G53" s="10"/>
      <c r="H53" s="10"/>
      <c r="I53" s="10"/>
    </row>
    <row r="54" spans="1:9" ht="12" customHeight="1">
      <c r="A54" s="10"/>
      <c r="B54" s="10" t="s">
        <v>488</v>
      </c>
      <c r="C54" s="10"/>
      <c r="D54" s="10"/>
      <c r="E54" s="10"/>
      <c r="F54" s="10"/>
      <c r="G54" s="10"/>
      <c r="H54" s="10"/>
      <c r="I54" s="10"/>
    </row>
    <row r="55" spans="1:9" ht="12" customHeight="1">
      <c r="A55" s="10"/>
      <c r="B55" s="10" t="s">
        <v>489</v>
      </c>
      <c r="C55" s="10"/>
      <c r="D55" s="10"/>
      <c r="E55" s="10"/>
      <c r="F55" s="10"/>
      <c r="G55" s="10"/>
      <c r="H55" s="10"/>
      <c r="I55" s="10"/>
    </row>
    <row r="56" spans="1:9" ht="12" customHeight="1">
      <c r="A56" s="10"/>
      <c r="B56" s="10" t="s">
        <v>490</v>
      </c>
      <c r="C56" s="10"/>
      <c r="D56" s="10"/>
      <c r="E56" s="10"/>
      <c r="F56" s="10"/>
      <c r="G56" s="10"/>
      <c r="H56" s="10"/>
      <c r="I56" s="10"/>
    </row>
    <row r="57" spans="1:9" ht="12" customHeight="1">
      <c r="A57" s="10"/>
      <c r="B57" s="10"/>
      <c r="C57" s="10"/>
      <c r="D57" s="10"/>
      <c r="E57" s="10"/>
      <c r="F57" s="10"/>
      <c r="G57" s="10"/>
      <c r="H57" s="10"/>
      <c r="I57" s="10"/>
    </row>
    <row r="58" spans="1:9" ht="12" customHeight="1">
      <c r="A58" s="10"/>
      <c r="B58" s="972" t="s">
        <v>491</v>
      </c>
      <c r="C58" s="972"/>
      <c r="D58" s="972"/>
      <c r="E58" s="972"/>
      <c r="F58" s="972"/>
      <c r="G58" s="972"/>
      <c r="H58" s="972"/>
      <c r="I58" s="972"/>
    </row>
    <row r="59" spans="1:9" ht="12" customHeight="1">
      <c r="A59" s="10"/>
      <c r="B59" s="972" t="s">
        <v>492</v>
      </c>
      <c r="C59" s="972"/>
      <c r="D59" s="972"/>
      <c r="E59" s="972"/>
      <c r="F59" s="972"/>
      <c r="G59" s="972"/>
      <c r="H59" s="972"/>
      <c r="I59" s="972"/>
    </row>
    <row r="60" spans="1:9" ht="12" customHeight="1">
      <c r="A60" s="10"/>
      <c r="B60" s="972" t="s">
        <v>493</v>
      </c>
      <c r="C60" s="972"/>
      <c r="D60" s="972"/>
      <c r="E60" s="972"/>
      <c r="F60" s="972"/>
      <c r="G60" s="972"/>
      <c r="H60" s="972"/>
      <c r="I60" s="10"/>
    </row>
    <row r="61" spans="1:9" ht="12" customHeight="1">
      <c r="A61" s="10"/>
      <c r="B61" s="10"/>
      <c r="C61" s="10"/>
      <c r="D61" s="10"/>
      <c r="E61" s="19"/>
      <c r="F61" s="10"/>
      <c r="G61" s="10"/>
      <c r="H61" s="10"/>
      <c r="I61" s="10"/>
    </row>
    <row r="62" spans="1:9" ht="12" customHeight="1">
      <c r="A62" s="10"/>
      <c r="B62" s="951" t="s">
        <v>494</v>
      </c>
      <c r="C62" s="951"/>
      <c r="D62" s="951"/>
      <c r="E62" s="951"/>
      <c r="F62" s="951"/>
      <c r="G62" s="951"/>
      <c r="H62" s="951"/>
      <c r="I62" s="10"/>
    </row>
    <row r="63" spans="1:9" ht="18" customHeight="1">
      <c r="A63" s="10"/>
      <c r="B63" s="19"/>
      <c r="C63" s="19"/>
      <c r="D63" s="19"/>
      <c r="E63" s="19"/>
      <c r="F63" s="19"/>
      <c r="G63" s="19"/>
      <c r="H63" s="19"/>
      <c r="I63" s="10"/>
    </row>
    <row r="64" spans="1:9" ht="24" customHeight="1">
      <c r="A64" s="10"/>
      <c r="B64" s="17" t="s">
        <v>3</v>
      </c>
      <c r="C64" s="378"/>
      <c r="D64" s="969"/>
      <c r="E64" s="969"/>
      <c r="F64" s="969"/>
      <c r="G64" s="969"/>
      <c r="H64" s="969"/>
      <c r="I64" s="10"/>
    </row>
    <row r="65" spans="1:9" ht="18" customHeight="1">
      <c r="A65" s="10"/>
      <c r="B65" s="10"/>
      <c r="C65" s="10"/>
      <c r="D65" s="10"/>
      <c r="E65" s="10"/>
      <c r="F65" s="10"/>
      <c r="G65" s="10"/>
      <c r="H65" s="10"/>
      <c r="I65" s="10"/>
    </row>
    <row r="66" spans="1:9" s="5" customFormat="1" ht="18" customHeight="1">
      <c r="A66" s="21"/>
      <c r="B66" s="56" t="s">
        <v>4</v>
      </c>
      <c r="C66" s="56"/>
      <c r="D66" s="51" t="s">
        <v>6</v>
      </c>
      <c r="E66" s="331"/>
      <c r="F66" s="149" t="s">
        <v>495</v>
      </c>
      <c r="G66" s="51" t="s">
        <v>7</v>
      </c>
      <c r="H66" s="331"/>
      <c r="I66" s="149" t="s">
        <v>496</v>
      </c>
    </row>
    <row r="67" spans="1:9" ht="18" customHeight="1">
      <c r="A67" s="51"/>
      <c r="B67" s="10"/>
      <c r="C67" s="10"/>
      <c r="D67" s="10"/>
      <c r="E67" s="10"/>
      <c r="F67" s="10"/>
      <c r="G67" s="10"/>
      <c r="H67" s="10"/>
      <c r="I67" s="10"/>
    </row>
    <row r="68" spans="1:9" ht="18" customHeight="1">
      <c r="A68" s="10"/>
      <c r="B68" s="56" t="s">
        <v>497</v>
      </c>
      <c r="C68" s="10"/>
      <c r="D68" s="10"/>
      <c r="E68" s="10"/>
      <c r="F68" s="10"/>
      <c r="G68" s="10"/>
      <c r="H68" s="10"/>
      <c r="I68" s="10"/>
    </row>
    <row r="69" spans="1:9" s="4" customFormat="1" ht="14.15" customHeight="1">
      <c r="A69" s="22"/>
      <c r="B69" s="22" t="s">
        <v>498</v>
      </c>
      <c r="C69" s="22"/>
      <c r="D69" s="22"/>
      <c r="E69" s="22"/>
      <c r="F69" s="22"/>
      <c r="G69" s="22"/>
      <c r="H69" s="22"/>
      <c r="I69" s="22"/>
    </row>
    <row r="70" spans="1:9" ht="18" customHeight="1">
      <c r="A70" s="10"/>
      <c r="B70" s="10"/>
      <c r="C70" s="10"/>
      <c r="D70" s="23" t="s">
        <v>499</v>
      </c>
      <c r="E70" s="23"/>
      <c r="F70" s="23" t="s">
        <v>500</v>
      </c>
      <c r="G70" s="10"/>
      <c r="H70" s="10"/>
      <c r="I70" s="10"/>
    </row>
    <row r="71" spans="1:9" ht="24" customHeight="1">
      <c r="A71" s="10"/>
      <c r="B71" s="10"/>
      <c r="C71" s="51" t="s">
        <v>501</v>
      </c>
      <c r="D71" s="145"/>
      <c r="E71" s="146"/>
      <c r="F71" s="147" t="str">
        <f>IF(D73=0,"",D71/D73)</f>
        <v/>
      </c>
      <c r="G71" s="20"/>
      <c r="H71" s="20"/>
      <c r="I71" s="10"/>
    </row>
    <row r="72" spans="1:9" ht="24" customHeight="1">
      <c r="A72" s="10"/>
      <c r="B72" s="10"/>
      <c r="C72" s="51" t="s">
        <v>502</v>
      </c>
      <c r="D72" s="145"/>
      <c r="E72" s="146"/>
      <c r="F72" s="147" t="str">
        <f>IF(D73=0,"",D72/D73)</f>
        <v/>
      </c>
      <c r="G72" s="20"/>
      <c r="H72" s="20"/>
      <c r="I72" s="10"/>
    </row>
    <row r="73" spans="1:9" ht="24" customHeight="1">
      <c r="A73" s="10"/>
      <c r="B73" s="10"/>
      <c r="C73" s="51" t="s">
        <v>503</v>
      </c>
      <c r="D73" s="148">
        <f>D71+D72</f>
        <v>0</v>
      </c>
      <c r="E73" s="146"/>
      <c r="F73" s="147" t="str">
        <f>IF(D73=0,"",(D71+D72)/D73)</f>
        <v/>
      </c>
      <c r="G73" s="20"/>
      <c r="H73" s="20"/>
      <c r="I73" s="10"/>
    </row>
    <row r="74" spans="1:9" ht="24" customHeight="1">
      <c r="A74" s="10"/>
      <c r="B74" s="10"/>
      <c r="C74" s="10"/>
      <c r="D74" s="20"/>
      <c r="E74" s="20"/>
      <c r="F74" s="20"/>
      <c r="G74" s="20"/>
      <c r="H74" s="20"/>
      <c r="I74" s="10"/>
    </row>
    <row r="75" spans="1:9" ht="24" customHeight="1">
      <c r="A75" s="10"/>
      <c r="B75" s="324" t="s">
        <v>9</v>
      </c>
      <c r="C75" s="10"/>
      <c r="D75" s="20"/>
      <c r="E75" s="20"/>
      <c r="F75" s="20"/>
      <c r="G75" s="20"/>
      <c r="H75" s="20"/>
      <c r="I75" s="10"/>
    </row>
    <row r="76" spans="1:9" ht="18" customHeight="1">
      <c r="A76" s="10"/>
      <c r="B76" s="10"/>
      <c r="C76" s="51" t="s">
        <v>10</v>
      </c>
      <c r="D76" s="966"/>
      <c r="E76" s="967"/>
      <c r="F76" s="967"/>
      <c r="G76" s="967"/>
      <c r="H76" s="152"/>
      <c r="I76" s="10"/>
    </row>
    <row r="77" spans="1:9" ht="24" customHeight="1">
      <c r="A77" s="10"/>
      <c r="B77" s="10"/>
      <c r="C77" s="51" t="s">
        <v>504</v>
      </c>
      <c r="D77" s="956"/>
      <c r="E77" s="956"/>
      <c r="F77" s="956"/>
      <c r="G77" s="956"/>
      <c r="H77" s="146"/>
      <c r="I77" s="10"/>
    </row>
    <row r="78" spans="1:9" ht="24" customHeight="1">
      <c r="A78" s="10"/>
      <c r="B78" s="10"/>
      <c r="C78" s="51" t="s">
        <v>11</v>
      </c>
      <c r="D78" s="957"/>
      <c r="E78" s="957"/>
      <c r="F78" s="957"/>
      <c r="G78" s="957"/>
      <c r="H78" s="146"/>
      <c r="I78" s="10"/>
    </row>
    <row r="79" spans="1:9" ht="24" customHeight="1">
      <c r="A79" s="10"/>
      <c r="B79" s="10"/>
      <c r="C79" s="51" t="s">
        <v>12</v>
      </c>
      <c r="D79" s="958"/>
      <c r="E79" s="959"/>
      <c r="F79" s="152"/>
      <c r="G79" s="149"/>
      <c r="H79" s="149"/>
      <c r="I79" s="10"/>
    </row>
    <row r="80" spans="1:9" ht="24" customHeight="1">
      <c r="A80" s="10"/>
      <c r="B80" s="960" t="s">
        <v>505</v>
      </c>
      <c r="C80" s="960"/>
      <c r="D80" s="958"/>
      <c r="E80" s="959"/>
      <c r="F80" s="152"/>
      <c r="G80" s="20"/>
      <c r="H80" s="20"/>
      <c r="I80" s="10"/>
    </row>
    <row r="81" spans="1:9" ht="24" customHeight="1">
      <c r="A81" s="10"/>
      <c r="B81" s="960" t="s">
        <v>506</v>
      </c>
      <c r="C81" s="960"/>
      <c r="D81" s="966"/>
      <c r="E81" s="966"/>
      <c r="F81" s="966"/>
      <c r="G81" s="966"/>
      <c r="H81" s="156"/>
      <c r="I81" s="10"/>
    </row>
    <row r="82" spans="1:9" ht="24" customHeight="1">
      <c r="A82" s="10"/>
      <c r="B82" s="10"/>
      <c r="C82" s="51" t="s">
        <v>507</v>
      </c>
      <c r="D82" s="968"/>
      <c r="E82" s="968"/>
      <c r="F82" s="20"/>
      <c r="G82" s="20"/>
      <c r="H82" s="20"/>
      <c r="I82" s="10"/>
    </row>
    <row r="83" spans="1:9" ht="24" customHeight="1">
      <c r="A83" s="10"/>
      <c r="B83" s="970" t="s">
        <v>14</v>
      </c>
      <c r="C83" s="970"/>
      <c r="D83" s="971"/>
      <c r="E83" s="971"/>
      <c r="F83" s="971"/>
      <c r="G83" s="971"/>
      <c r="H83" s="156"/>
      <c r="I83" s="10"/>
    </row>
    <row r="84" spans="1:9" ht="24" customHeight="1">
      <c r="A84" s="10"/>
      <c r="B84" s="970" t="s">
        <v>15</v>
      </c>
      <c r="C84" s="970"/>
      <c r="D84" s="971"/>
      <c r="E84" s="971"/>
      <c r="F84" s="971"/>
      <c r="G84" s="971"/>
      <c r="H84" s="156"/>
      <c r="I84" s="10"/>
    </row>
    <row r="85" spans="1:9" ht="24" customHeight="1">
      <c r="A85" s="10"/>
      <c r="B85" s="970" t="s">
        <v>508</v>
      </c>
      <c r="C85" s="970"/>
      <c r="D85" s="971"/>
      <c r="E85" s="971"/>
      <c r="F85" s="971"/>
      <c r="G85" s="971"/>
      <c r="H85" s="156"/>
      <c r="I85" s="10"/>
    </row>
    <row r="86" spans="1:9" ht="17.149999999999999" customHeight="1">
      <c r="A86" s="10"/>
      <c r="B86" s="10"/>
      <c r="C86" s="10"/>
      <c r="D86" s="10"/>
      <c r="E86" s="10"/>
      <c r="F86" s="10"/>
      <c r="G86" s="10"/>
      <c r="H86" s="10"/>
      <c r="I86" s="10"/>
    </row>
    <row r="87" spans="1:9" ht="17.149999999999999" customHeight="1">
      <c r="A87" s="10"/>
      <c r="B87" s="10"/>
      <c r="C87" s="10"/>
      <c r="D87" s="10"/>
      <c r="E87" s="10"/>
      <c r="F87" s="10"/>
      <c r="G87" s="10"/>
      <c r="H87" s="10"/>
      <c r="I87" s="10"/>
    </row>
    <row r="88" spans="1:9" ht="24" customHeight="1">
      <c r="A88" s="10"/>
      <c r="B88" s="324" t="s">
        <v>509</v>
      </c>
      <c r="C88" s="10"/>
      <c r="D88" s="10"/>
      <c r="E88" s="10"/>
      <c r="F88" s="21"/>
      <c r="G88" s="10"/>
      <c r="H88" s="10"/>
      <c r="I88" s="10"/>
    </row>
    <row r="89" spans="1:9" ht="18" customHeight="1">
      <c r="A89" s="10"/>
      <c r="B89" s="51" t="s">
        <v>22</v>
      </c>
      <c r="C89" s="537" t="s">
        <v>23</v>
      </c>
      <c r="D89" s="150"/>
      <c r="E89" s="961" t="s">
        <v>510</v>
      </c>
      <c r="F89" s="960"/>
      <c r="G89" s="150"/>
      <c r="H89" s="24"/>
      <c r="I89" s="10"/>
    </row>
    <row r="90" spans="1:9" ht="24" customHeight="1">
      <c r="A90" s="10"/>
      <c r="B90" s="51"/>
      <c r="C90" s="537" t="s">
        <v>25</v>
      </c>
      <c r="D90" s="150"/>
      <c r="E90" s="961" t="s">
        <v>511</v>
      </c>
      <c r="F90" s="960"/>
      <c r="G90" s="151"/>
      <c r="H90" s="24"/>
      <c r="I90" s="10"/>
    </row>
    <row r="91" spans="1:9" ht="24" customHeight="1">
      <c r="A91" s="10"/>
      <c r="B91" s="51"/>
      <c r="C91" s="537" t="s">
        <v>27</v>
      </c>
      <c r="D91" s="150"/>
      <c r="E91" s="961" t="s">
        <v>512</v>
      </c>
      <c r="F91" s="960"/>
      <c r="G91" s="151"/>
      <c r="H91" s="24"/>
      <c r="I91" s="10"/>
    </row>
    <row r="92" spans="1:9" ht="24" customHeight="1">
      <c r="A92" s="10"/>
      <c r="B92" s="10"/>
      <c r="C92" s="51" t="s">
        <v>29</v>
      </c>
      <c r="D92" s="332"/>
      <c r="E92" s="961" t="s">
        <v>513</v>
      </c>
      <c r="F92" s="960"/>
      <c r="G92" s="151"/>
      <c r="H92" s="10"/>
      <c r="I92" s="10"/>
    </row>
    <row r="93" spans="1:9" ht="18" customHeight="1">
      <c r="A93" s="10"/>
      <c r="B93" s="10"/>
      <c r="C93" s="10"/>
      <c r="D93" s="10"/>
      <c r="E93" s="10"/>
      <c r="F93" s="10"/>
      <c r="G93" s="10"/>
      <c r="H93" s="10"/>
      <c r="I93" s="10"/>
    </row>
    <row r="94" spans="1:9" s="8" customFormat="1" ht="14.15" customHeight="1">
      <c r="A94" s="20"/>
      <c r="B94" s="20"/>
      <c r="C94" s="29"/>
      <c r="D94" s="29"/>
      <c r="E94" s="30" t="s">
        <v>514</v>
      </c>
      <c r="F94" s="29"/>
      <c r="G94" s="29"/>
      <c r="H94" s="20"/>
      <c r="I94" s="20"/>
    </row>
    <row r="95" spans="1:9" ht="14.15" customHeight="1">
      <c r="A95" s="10"/>
      <c r="B95" s="10"/>
      <c r="C95" s="10"/>
      <c r="D95" s="10"/>
      <c r="E95" s="219" t="s">
        <v>515</v>
      </c>
      <c r="F95" s="10"/>
      <c r="G95" s="10"/>
      <c r="H95" s="10"/>
      <c r="I95" s="10"/>
    </row>
    <row r="96" spans="1:9" ht="14.15" customHeight="1">
      <c r="A96" s="10"/>
      <c r="B96" s="10"/>
      <c r="C96" s="10"/>
      <c r="D96" s="10"/>
      <c r="E96" s="219"/>
      <c r="F96" s="10"/>
      <c r="G96" s="10"/>
      <c r="H96" s="10"/>
      <c r="I96" s="10"/>
    </row>
    <row r="97" spans="1:9" ht="14.15" customHeight="1" thickBot="1">
      <c r="A97" s="10"/>
      <c r="B97" s="31"/>
      <c r="C97" s="10"/>
      <c r="D97" s="10"/>
      <c r="E97" s="10"/>
      <c r="F97" s="10"/>
      <c r="G97" s="10"/>
      <c r="H97" s="10"/>
      <c r="I97" s="10"/>
    </row>
    <row r="98" spans="1:9" s="1" customFormat="1" ht="24" customHeight="1" thickBot="1">
      <c r="A98" s="25"/>
      <c r="B98" s="25"/>
      <c r="C98" s="65" t="s">
        <v>206</v>
      </c>
      <c r="D98" s="66"/>
      <c r="E98" s="66"/>
      <c r="F98" s="66"/>
      <c r="G98" s="66"/>
      <c r="H98" s="67"/>
      <c r="I98" s="25"/>
    </row>
    <row r="99" spans="1:9" s="1" customFormat="1" ht="24" customHeight="1" thickBot="1">
      <c r="A99" s="25"/>
      <c r="B99" s="25"/>
      <c r="C99" s="68"/>
      <c r="D99" s="544" t="s">
        <v>204</v>
      </c>
      <c r="E99" s="69"/>
      <c r="F99" s="68"/>
      <c r="G99" s="544" t="s">
        <v>205</v>
      </c>
      <c r="H99" s="69"/>
      <c r="I99" s="25"/>
    </row>
    <row r="100" spans="1:9" s="1" customFormat="1" ht="44.25" customHeight="1">
      <c r="A100" s="25"/>
      <c r="B100" s="70" t="s">
        <v>33</v>
      </c>
      <c r="C100" s="74" t="s">
        <v>218</v>
      </c>
      <c r="D100" s="75" t="s">
        <v>207</v>
      </c>
      <c r="E100" s="76" t="s">
        <v>208</v>
      </c>
      <c r="F100" s="74" t="s">
        <v>218</v>
      </c>
      <c r="G100" s="75" t="s">
        <v>207</v>
      </c>
      <c r="H100" s="76" t="s">
        <v>208</v>
      </c>
      <c r="I100" s="25"/>
    </row>
    <row r="101" spans="1:9" s="1" customFormat="1" ht="12" customHeight="1" thickBot="1">
      <c r="A101" s="25"/>
      <c r="B101" s="71"/>
      <c r="C101" s="35">
        <v>1</v>
      </c>
      <c r="D101" s="27">
        <v>2</v>
      </c>
      <c r="E101" s="32">
        <v>3</v>
      </c>
      <c r="F101" s="35">
        <v>4</v>
      </c>
      <c r="G101" s="27">
        <v>5</v>
      </c>
      <c r="H101" s="32">
        <v>6</v>
      </c>
      <c r="I101" s="25"/>
    </row>
    <row r="102" spans="1:9" ht="17.149999999999999" customHeight="1">
      <c r="A102" s="10"/>
      <c r="B102" s="72" t="s">
        <v>39</v>
      </c>
      <c r="C102" s="77"/>
      <c r="D102" s="62"/>
      <c r="E102" s="200"/>
      <c r="F102" s="153"/>
      <c r="G102" s="210"/>
      <c r="H102" s="169"/>
      <c r="I102" s="10"/>
    </row>
    <row r="103" spans="1:9" ht="17.149999999999999" customHeight="1">
      <c r="A103" s="10"/>
      <c r="B103" s="72" t="s">
        <v>41</v>
      </c>
      <c r="C103" s="77"/>
      <c r="D103" s="62"/>
      <c r="E103" s="200"/>
      <c r="F103" s="77"/>
      <c r="G103" s="62"/>
      <c r="H103" s="200"/>
      <c r="I103" s="10"/>
    </row>
    <row r="104" spans="1:9" ht="17.149999999999999" customHeight="1">
      <c r="A104" s="10"/>
      <c r="B104" s="72" t="s">
        <v>47</v>
      </c>
      <c r="C104" s="77"/>
      <c r="D104" s="62"/>
      <c r="E104" s="200"/>
      <c r="F104" s="77"/>
      <c r="G104" s="62"/>
      <c r="H104" s="200"/>
      <c r="I104" s="10"/>
    </row>
    <row r="105" spans="1:9" ht="17.149999999999999" customHeight="1">
      <c r="A105" s="10"/>
      <c r="B105" s="72" t="s">
        <v>48</v>
      </c>
      <c r="C105" s="154"/>
      <c r="D105" s="155"/>
      <c r="E105" s="162"/>
      <c r="F105" s="77"/>
      <c r="G105" s="62"/>
      <c r="H105" s="200"/>
      <c r="I105" s="10"/>
    </row>
    <row r="106" spans="1:9" ht="17.149999999999999" customHeight="1">
      <c r="A106" s="10"/>
      <c r="B106" s="72" t="s">
        <v>49</v>
      </c>
      <c r="C106" s="77"/>
      <c r="D106" s="62"/>
      <c r="E106" s="200"/>
      <c r="F106" s="154"/>
      <c r="G106" s="155"/>
      <c r="H106" s="162"/>
      <c r="I106" s="10"/>
    </row>
    <row r="107" spans="1:9" ht="17.149999999999999" customHeight="1">
      <c r="A107" s="10"/>
      <c r="B107" s="72" t="s">
        <v>50</v>
      </c>
      <c r="C107" s="77"/>
      <c r="D107" s="62"/>
      <c r="E107" s="200"/>
      <c r="F107" s="77"/>
      <c r="G107" s="62"/>
      <c r="H107" s="200"/>
      <c r="I107" s="10"/>
    </row>
    <row r="108" spans="1:9" ht="17.149999999999999" customHeight="1">
      <c r="A108" s="10"/>
      <c r="B108" s="72" t="s">
        <v>51</v>
      </c>
      <c r="C108" s="77"/>
      <c r="D108" s="62"/>
      <c r="E108" s="200"/>
      <c r="F108" s="77"/>
      <c r="G108" s="62"/>
      <c r="H108" s="200"/>
      <c r="I108" s="10"/>
    </row>
    <row r="109" spans="1:9" ht="17.149999999999999" customHeight="1">
      <c r="A109" s="10"/>
      <c r="B109" s="72" t="s">
        <v>52</v>
      </c>
      <c r="C109" s="77"/>
      <c r="D109" s="62"/>
      <c r="E109" s="200"/>
      <c r="F109" s="77"/>
      <c r="G109" s="62"/>
      <c r="H109" s="200"/>
      <c r="I109" s="10"/>
    </row>
    <row r="110" spans="1:9" ht="17.149999999999999" customHeight="1">
      <c r="A110" s="10"/>
      <c r="B110" s="72" t="s">
        <v>53</v>
      </c>
      <c r="C110" s="77"/>
      <c r="D110" s="62"/>
      <c r="E110" s="200"/>
      <c r="F110" s="77"/>
      <c r="G110" s="62"/>
      <c r="H110" s="200"/>
      <c r="I110" s="10"/>
    </row>
    <row r="111" spans="1:9" ht="17.149999999999999" customHeight="1">
      <c r="A111" s="10"/>
      <c r="B111" s="72" t="s">
        <v>54</v>
      </c>
      <c r="C111" s="77"/>
      <c r="D111" s="62"/>
      <c r="E111" s="200"/>
      <c r="F111" s="77"/>
      <c r="G111" s="62"/>
      <c r="H111" s="200"/>
      <c r="I111" s="10"/>
    </row>
    <row r="112" spans="1:9" ht="17.149999999999999" customHeight="1">
      <c r="A112" s="10"/>
      <c r="B112" s="72" t="s">
        <v>55</v>
      </c>
      <c r="C112" s="77"/>
      <c r="D112" s="62"/>
      <c r="E112" s="200"/>
      <c r="F112" s="77"/>
      <c r="G112" s="62"/>
      <c r="H112" s="200"/>
      <c r="I112" s="10"/>
    </row>
    <row r="113" spans="1:9" ht="17.149999999999999" customHeight="1">
      <c r="A113" s="10"/>
      <c r="B113" s="72" t="s">
        <v>58</v>
      </c>
      <c r="C113" s="77"/>
      <c r="D113" s="62"/>
      <c r="E113" s="200"/>
      <c r="F113" s="77"/>
      <c r="G113" s="62"/>
      <c r="H113" s="200"/>
      <c r="I113" s="10"/>
    </row>
    <row r="114" spans="1:9" ht="17.149999999999999" customHeight="1">
      <c r="A114" s="10"/>
      <c r="B114" s="72" t="s">
        <v>59</v>
      </c>
      <c r="C114" s="77"/>
      <c r="D114" s="62"/>
      <c r="E114" s="200"/>
      <c r="F114" s="77"/>
      <c r="G114" s="62"/>
      <c r="H114" s="200"/>
      <c r="I114" s="10"/>
    </row>
    <row r="115" spans="1:9" ht="17.149999999999999" customHeight="1">
      <c r="A115" s="10"/>
      <c r="B115" s="72" t="s">
        <v>60</v>
      </c>
      <c r="C115" s="154"/>
      <c r="D115" s="155"/>
      <c r="E115" s="162"/>
      <c r="F115" s="77"/>
      <c r="G115" s="62"/>
      <c r="H115" s="200"/>
      <c r="I115" s="10"/>
    </row>
    <row r="116" spans="1:9" ht="17.149999999999999" customHeight="1">
      <c r="A116" s="10"/>
      <c r="B116" s="72" t="s">
        <v>200</v>
      </c>
      <c r="C116" s="77"/>
      <c r="D116" s="62"/>
      <c r="E116" s="200"/>
      <c r="F116" s="77"/>
      <c r="G116" s="62"/>
      <c r="H116" s="200"/>
      <c r="I116" s="10"/>
    </row>
    <row r="117" spans="1:9" ht="17.149999999999999" customHeight="1">
      <c r="A117" s="10"/>
      <c r="B117" s="72" t="s">
        <v>61</v>
      </c>
      <c r="C117" s="77"/>
      <c r="D117" s="62"/>
      <c r="E117" s="200"/>
      <c r="F117" s="77"/>
      <c r="G117" s="62"/>
      <c r="H117" s="200"/>
      <c r="I117" s="10"/>
    </row>
    <row r="118" spans="1:9" ht="17.149999999999999" customHeight="1">
      <c r="A118" s="10"/>
      <c r="B118" s="72" t="s">
        <v>201</v>
      </c>
      <c r="C118" s="154"/>
      <c r="D118" s="155"/>
      <c r="E118" s="162"/>
      <c r="F118" s="77"/>
      <c r="G118" s="62"/>
      <c r="H118" s="200"/>
      <c r="I118" s="10"/>
    </row>
    <row r="119" spans="1:9" ht="17.149999999999999" customHeight="1">
      <c r="A119" s="10"/>
      <c r="B119" s="72" t="s">
        <v>202</v>
      </c>
      <c r="C119" s="77"/>
      <c r="D119" s="62"/>
      <c r="E119" s="200"/>
      <c r="F119" s="77"/>
      <c r="G119" s="62"/>
      <c r="H119" s="200"/>
      <c r="I119" s="10"/>
    </row>
    <row r="120" spans="1:9" ht="17.149999999999999" customHeight="1">
      <c r="A120" s="10"/>
      <c r="B120" s="72" t="s">
        <v>62</v>
      </c>
      <c r="C120" s="77"/>
      <c r="D120" s="62"/>
      <c r="E120" s="200"/>
      <c r="F120" s="77"/>
      <c r="G120" s="62"/>
      <c r="H120" s="200"/>
      <c r="I120" s="10"/>
    </row>
    <row r="121" spans="1:9" ht="17.149999999999999" customHeight="1">
      <c r="A121" s="10"/>
      <c r="B121" s="72" t="s">
        <v>203</v>
      </c>
      <c r="C121" s="77"/>
      <c r="D121" s="62"/>
      <c r="E121" s="200"/>
      <c r="F121" s="77"/>
      <c r="G121" s="62"/>
      <c r="H121" s="200"/>
      <c r="I121" s="10"/>
    </row>
    <row r="122" spans="1:9" ht="17.149999999999999" customHeight="1">
      <c r="A122" s="10"/>
      <c r="B122" s="72" t="s">
        <v>66</v>
      </c>
      <c r="C122" s="77"/>
      <c r="D122" s="62"/>
      <c r="E122" s="200"/>
      <c r="F122" s="77"/>
      <c r="G122" s="62"/>
      <c r="H122" s="200"/>
      <c r="I122" s="10"/>
    </row>
    <row r="123" spans="1:9" ht="17.149999999999999" customHeight="1">
      <c r="A123" s="10"/>
      <c r="B123" s="72" t="s">
        <v>67</v>
      </c>
      <c r="C123" s="77"/>
      <c r="D123" s="62"/>
      <c r="E123" s="200"/>
      <c r="F123" s="77"/>
      <c r="G123" s="62"/>
      <c r="H123" s="200"/>
      <c r="I123" s="10"/>
    </row>
    <row r="124" spans="1:9" ht="17.149999999999999" customHeight="1">
      <c r="A124" s="10"/>
      <c r="B124" s="72" t="s">
        <v>68</v>
      </c>
      <c r="C124" s="77"/>
      <c r="D124" s="62"/>
      <c r="E124" s="200"/>
      <c r="F124" s="77"/>
      <c r="G124" s="62"/>
      <c r="H124" s="200"/>
      <c r="I124" s="10"/>
    </row>
    <row r="125" spans="1:9" ht="17.149999999999999" customHeight="1">
      <c r="A125" s="10"/>
      <c r="B125" s="72" t="s">
        <v>69</v>
      </c>
      <c r="C125" s="77"/>
      <c r="D125" s="62"/>
      <c r="E125" s="200"/>
      <c r="F125" s="77"/>
      <c r="G125" s="62"/>
      <c r="H125" s="200"/>
      <c r="I125" s="10"/>
    </row>
    <row r="126" spans="1:9" ht="17.149999999999999" customHeight="1" thickBot="1">
      <c r="A126" s="10"/>
      <c r="B126" s="72"/>
      <c r="C126" s="77"/>
      <c r="D126" s="62"/>
      <c r="E126" s="200"/>
      <c r="F126" s="77"/>
      <c r="G126" s="62"/>
      <c r="H126" s="200"/>
      <c r="I126" s="10"/>
    </row>
    <row r="127" spans="1:9" ht="30" customHeight="1" thickBot="1">
      <c r="A127" s="36">
        <v>1</v>
      </c>
      <c r="B127" s="73" t="s">
        <v>219</v>
      </c>
      <c r="C127" s="78">
        <f t="shared" ref="C127:H127" si="0">SUM(C102:C126)</f>
        <v>0</v>
      </c>
      <c r="D127" s="79">
        <f t="shared" si="0"/>
        <v>0</v>
      </c>
      <c r="E127" s="201">
        <f t="shared" si="0"/>
        <v>0</v>
      </c>
      <c r="F127" s="78">
        <f t="shared" si="0"/>
        <v>0</v>
      </c>
      <c r="G127" s="79">
        <f t="shared" si="0"/>
        <v>0</v>
      </c>
      <c r="H127" s="201">
        <f t="shared" si="0"/>
        <v>0</v>
      </c>
      <c r="I127" s="10"/>
    </row>
    <row r="128" spans="1:9" ht="18" customHeight="1">
      <c r="A128" s="28"/>
      <c r="B128" s="37"/>
      <c r="C128" s="59"/>
      <c r="D128" s="59"/>
      <c r="E128" s="60"/>
      <c r="F128" s="59"/>
      <c r="G128" s="59"/>
      <c r="H128" s="60"/>
      <c r="I128" s="10"/>
    </row>
    <row r="129" spans="1:10" ht="18" customHeight="1">
      <c r="A129" s="33"/>
      <c r="B129" s="10" t="s">
        <v>516</v>
      </c>
      <c r="C129" s="34"/>
      <c r="D129" s="34"/>
      <c r="E129" s="10"/>
      <c r="F129" s="34"/>
      <c r="G129" s="34"/>
      <c r="H129" s="10"/>
      <c r="I129" s="10"/>
    </row>
    <row r="130" spans="1:10" ht="18" customHeight="1">
      <c r="A130" s="33"/>
      <c r="B130" s="10" t="s">
        <v>517</v>
      </c>
      <c r="C130" s="34"/>
      <c r="D130" s="34"/>
      <c r="E130" s="10"/>
      <c r="F130" s="34"/>
      <c r="G130" s="34"/>
      <c r="H130" s="10"/>
      <c r="I130" s="10"/>
    </row>
    <row r="131" spans="1:10" ht="14.15" customHeight="1">
      <c r="A131" s="33"/>
      <c r="B131" s="17"/>
      <c r="C131" s="34"/>
      <c r="D131" s="34"/>
      <c r="E131" s="10"/>
      <c r="F131" s="34"/>
      <c r="G131" s="34"/>
      <c r="H131" s="10"/>
      <c r="I131" s="10"/>
    </row>
    <row r="132" spans="1:10" ht="14.15" customHeight="1">
      <c r="A132" s="33"/>
      <c r="B132" s="17"/>
      <c r="C132" s="34"/>
      <c r="D132" s="34"/>
      <c r="E132" s="10"/>
      <c r="F132" s="34"/>
      <c r="G132" s="34"/>
      <c r="H132" s="10"/>
      <c r="J132" s="51" t="s">
        <v>518</v>
      </c>
    </row>
    <row r="133" spans="1:10" s="8" customFormat="1" ht="14.15" customHeight="1">
      <c r="A133" s="20"/>
      <c r="B133" s="20"/>
      <c r="C133" s="29"/>
      <c r="D133" s="29"/>
      <c r="E133" s="30" t="s">
        <v>519</v>
      </c>
      <c r="F133" s="29"/>
      <c r="G133" s="29"/>
      <c r="H133" s="20"/>
      <c r="I133" s="20"/>
    </row>
    <row r="134" spans="1:10" ht="14.15" customHeight="1">
      <c r="A134" s="10"/>
      <c r="B134" s="10"/>
      <c r="C134" s="10"/>
      <c r="D134" s="10"/>
      <c r="E134" s="219" t="s">
        <v>515</v>
      </c>
      <c r="F134" s="10"/>
      <c r="G134" s="10"/>
      <c r="H134" s="10"/>
      <c r="I134" s="10"/>
    </row>
    <row r="135" spans="1:10" ht="14.15" customHeight="1">
      <c r="A135" s="10"/>
      <c r="B135" s="10"/>
      <c r="C135" s="10"/>
      <c r="D135" s="10"/>
      <c r="E135" s="10"/>
      <c r="F135" s="10"/>
      <c r="G135" s="10"/>
      <c r="H135" s="10"/>
      <c r="I135" s="10"/>
    </row>
    <row r="136" spans="1:10" ht="14.15" customHeight="1" thickBot="1">
      <c r="A136" s="10"/>
      <c r="B136" s="10"/>
      <c r="C136" s="10"/>
      <c r="D136" s="10"/>
      <c r="E136" s="10"/>
      <c r="F136" s="10"/>
      <c r="G136" s="10"/>
      <c r="H136" s="10"/>
      <c r="I136" s="10"/>
    </row>
    <row r="137" spans="1:10" s="1" customFormat="1" ht="24" customHeight="1" thickBot="1">
      <c r="A137" s="25"/>
      <c r="B137" s="26"/>
      <c r="C137" s="543"/>
      <c r="D137" s="544" t="s">
        <v>213</v>
      </c>
      <c r="E137" s="545"/>
      <c r="F137" s="543"/>
      <c r="G137" s="81" t="s">
        <v>214</v>
      </c>
      <c r="H137" s="545"/>
      <c r="I137" s="82" t="s">
        <v>192</v>
      </c>
    </row>
    <row r="138" spans="1:10" s="1" customFormat="1" ht="24" customHeight="1">
      <c r="A138" s="25"/>
      <c r="B138" s="82" t="s">
        <v>33</v>
      </c>
      <c r="C138" s="87" t="s">
        <v>215</v>
      </c>
      <c r="D138" s="85" t="s">
        <v>216</v>
      </c>
      <c r="E138" s="86" t="s">
        <v>520</v>
      </c>
      <c r="F138" s="80" t="s">
        <v>215</v>
      </c>
      <c r="G138" s="80" t="s">
        <v>216</v>
      </c>
      <c r="H138" s="80" t="s">
        <v>520</v>
      </c>
      <c r="I138" s="327" t="s">
        <v>217</v>
      </c>
    </row>
    <row r="139" spans="1:10" s="1" customFormat="1" ht="12" customHeight="1" thickBot="1">
      <c r="A139" s="25"/>
      <c r="B139" s="71"/>
      <c r="C139" s="47">
        <v>1</v>
      </c>
      <c r="D139" s="27">
        <v>2</v>
      </c>
      <c r="E139" s="32">
        <v>3</v>
      </c>
      <c r="F139" s="27">
        <v>4</v>
      </c>
      <c r="G139" s="27">
        <v>5</v>
      </c>
      <c r="H139" s="27">
        <v>6</v>
      </c>
      <c r="I139" s="84">
        <v>7</v>
      </c>
    </row>
    <row r="140" spans="1:10" s="1" customFormat="1" ht="17.149999999999999" customHeight="1">
      <c r="A140" s="25"/>
      <c r="B140" s="72" t="s">
        <v>39</v>
      </c>
      <c r="C140" s="88"/>
      <c r="D140" s="61"/>
      <c r="E140" s="200"/>
      <c r="F140" s="62"/>
      <c r="G140" s="61"/>
      <c r="H140" s="203"/>
      <c r="I140" s="205">
        <f>E140+H140</f>
        <v>0</v>
      </c>
    </row>
    <row r="141" spans="1:10" s="1" customFormat="1" ht="17.149999999999999" customHeight="1">
      <c r="A141" s="25"/>
      <c r="B141" s="72" t="s">
        <v>41</v>
      </c>
      <c r="C141" s="88"/>
      <c r="D141" s="61"/>
      <c r="E141" s="200"/>
      <c r="F141" s="62"/>
      <c r="G141" s="61"/>
      <c r="H141" s="203"/>
      <c r="I141" s="205">
        <f t="shared" ref="I141:I165" si="1">E141+H141</f>
        <v>0</v>
      </c>
    </row>
    <row r="142" spans="1:10" s="1" customFormat="1" ht="17.149999999999999" customHeight="1" thickBot="1">
      <c r="A142" s="25"/>
      <c r="B142" s="72" t="s">
        <v>47</v>
      </c>
      <c r="C142" s="90"/>
      <c r="D142" s="64"/>
      <c r="E142" s="202"/>
      <c r="F142" s="63"/>
      <c r="G142" s="64"/>
      <c r="H142" s="204"/>
      <c r="I142" s="211">
        <f t="shared" si="1"/>
        <v>0</v>
      </c>
    </row>
    <row r="143" spans="1:10" s="1" customFormat="1" ht="17.149999999999999" customHeight="1">
      <c r="A143" s="25"/>
      <c r="B143" s="72" t="s">
        <v>48</v>
      </c>
      <c r="C143" s="208"/>
      <c r="D143" s="209"/>
      <c r="E143" s="165"/>
      <c r="F143" s="210"/>
      <c r="G143" s="209"/>
      <c r="H143" s="165"/>
      <c r="I143" s="173"/>
    </row>
    <row r="144" spans="1:10" s="1" customFormat="1" ht="17.149999999999999" customHeight="1">
      <c r="A144" s="25"/>
      <c r="B144" s="72" t="s">
        <v>49</v>
      </c>
      <c r="C144" s="88"/>
      <c r="D144" s="61"/>
      <c r="E144" s="200"/>
      <c r="F144" s="62"/>
      <c r="G144" s="61"/>
      <c r="H144" s="203"/>
      <c r="I144" s="205">
        <f t="shared" si="1"/>
        <v>0</v>
      </c>
    </row>
    <row r="145" spans="1:9" s="1" customFormat="1" ht="17.149999999999999" customHeight="1">
      <c r="A145" s="25"/>
      <c r="B145" s="72" t="s">
        <v>50</v>
      </c>
      <c r="C145" s="88"/>
      <c r="D145" s="61"/>
      <c r="E145" s="200"/>
      <c r="F145" s="62"/>
      <c r="G145" s="61"/>
      <c r="H145" s="203"/>
      <c r="I145" s="205">
        <f t="shared" si="1"/>
        <v>0</v>
      </c>
    </row>
    <row r="146" spans="1:9" s="1" customFormat="1" ht="17.149999999999999" customHeight="1">
      <c r="A146" s="25"/>
      <c r="B146" s="72" t="s">
        <v>51</v>
      </c>
      <c r="C146" s="88"/>
      <c r="D146" s="61"/>
      <c r="E146" s="200"/>
      <c r="F146" s="62"/>
      <c r="G146" s="61"/>
      <c r="H146" s="203"/>
      <c r="I146" s="205">
        <f t="shared" si="1"/>
        <v>0</v>
      </c>
    </row>
    <row r="147" spans="1:9" s="1" customFormat="1" ht="17.149999999999999" customHeight="1">
      <c r="A147" s="25"/>
      <c r="B147" s="72" t="s">
        <v>52</v>
      </c>
      <c r="C147" s="88"/>
      <c r="D147" s="61"/>
      <c r="E147" s="200"/>
      <c r="F147" s="62"/>
      <c r="G147" s="61"/>
      <c r="H147" s="203"/>
      <c r="I147" s="205">
        <f t="shared" si="1"/>
        <v>0</v>
      </c>
    </row>
    <row r="148" spans="1:9" s="1" customFormat="1" ht="17.149999999999999" customHeight="1">
      <c r="A148" s="25"/>
      <c r="B148" s="72" t="s">
        <v>53</v>
      </c>
      <c r="C148" s="88"/>
      <c r="D148" s="61"/>
      <c r="E148" s="200"/>
      <c r="F148" s="62"/>
      <c r="G148" s="61"/>
      <c r="H148" s="203"/>
      <c r="I148" s="205">
        <f t="shared" si="1"/>
        <v>0</v>
      </c>
    </row>
    <row r="149" spans="1:9" s="1" customFormat="1" ht="17.149999999999999" customHeight="1">
      <c r="A149" s="25"/>
      <c r="B149" s="72" t="s">
        <v>54</v>
      </c>
      <c r="C149" s="88"/>
      <c r="D149" s="61"/>
      <c r="E149" s="200"/>
      <c r="F149" s="62"/>
      <c r="G149" s="61"/>
      <c r="H149" s="203"/>
      <c r="I149" s="205">
        <f t="shared" si="1"/>
        <v>0</v>
      </c>
    </row>
    <row r="150" spans="1:9" s="1" customFormat="1" ht="17.149999999999999" customHeight="1">
      <c r="A150" s="25"/>
      <c r="B150" s="72" t="s">
        <v>55</v>
      </c>
      <c r="C150" s="88"/>
      <c r="D150" s="61"/>
      <c r="E150" s="200"/>
      <c r="F150" s="62"/>
      <c r="G150" s="61"/>
      <c r="H150" s="203"/>
      <c r="I150" s="205">
        <f t="shared" si="1"/>
        <v>0</v>
      </c>
    </row>
    <row r="151" spans="1:9" s="1" customFormat="1" ht="17.149999999999999" customHeight="1">
      <c r="A151" s="25"/>
      <c r="B151" s="72" t="s">
        <v>58</v>
      </c>
      <c r="C151" s="88"/>
      <c r="D151" s="61"/>
      <c r="E151" s="200"/>
      <c r="F151" s="62"/>
      <c r="G151" s="61"/>
      <c r="H151" s="203"/>
      <c r="I151" s="205">
        <f t="shared" si="1"/>
        <v>0</v>
      </c>
    </row>
    <row r="152" spans="1:9" s="1" customFormat="1" ht="17.149999999999999" customHeight="1" thickBot="1">
      <c r="A152" s="25"/>
      <c r="B152" s="72" t="s">
        <v>59</v>
      </c>
      <c r="C152" s="90"/>
      <c r="D152" s="64"/>
      <c r="E152" s="202"/>
      <c r="F152" s="63"/>
      <c r="G152" s="64"/>
      <c r="H152" s="204"/>
      <c r="I152" s="211">
        <f t="shared" si="1"/>
        <v>0</v>
      </c>
    </row>
    <row r="153" spans="1:9" s="1" customFormat="1" ht="17.149999999999999" customHeight="1">
      <c r="A153" s="25"/>
      <c r="B153" s="72" t="s">
        <v>60</v>
      </c>
      <c r="C153" s="208"/>
      <c r="D153" s="209"/>
      <c r="E153" s="165"/>
      <c r="F153" s="210"/>
      <c r="G153" s="209"/>
      <c r="H153" s="165"/>
      <c r="I153" s="173"/>
    </row>
    <row r="154" spans="1:9" s="1" customFormat="1" ht="17.149999999999999" customHeight="1">
      <c r="A154" s="25"/>
      <c r="B154" s="72" t="s">
        <v>200</v>
      </c>
      <c r="C154" s="88"/>
      <c r="D154" s="61"/>
      <c r="E154" s="200"/>
      <c r="F154" s="62"/>
      <c r="G154" s="61"/>
      <c r="H154" s="203"/>
      <c r="I154" s="205">
        <f t="shared" si="1"/>
        <v>0</v>
      </c>
    </row>
    <row r="155" spans="1:9" s="1" customFormat="1" ht="17.149999999999999" customHeight="1" thickBot="1">
      <c r="A155" s="25"/>
      <c r="B155" s="72" t="s">
        <v>61</v>
      </c>
      <c r="C155" s="90"/>
      <c r="D155" s="64"/>
      <c r="E155" s="202"/>
      <c r="F155" s="63"/>
      <c r="G155" s="64"/>
      <c r="H155" s="204"/>
      <c r="I155" s="211">
        <f t="shared" si="1"/>
        <v>0</v>
      </c>
    </row>
    <row r="156" spans="1:9" s="1" customFormat="1" ht="17.149999999999999" customHeight="1">
      <c r="A156" s="25"/>
      <c r="B156" s="72" t="s">
        <v>201</v>
      </c>
      <c r="C156" s="208"/>
      <c r="D156" s="209"/>
      <c r="E156" s="165"/>
      <c r="F156" s="210"/>
      <c r="G156" s="209"/>
      <c r="H156" s="165"/>
      <c r="I156" s="173"/>
    </row>
    <row r="157" spans="1:9" s="1" customFormat="1" ht="17.149999999999999" customHeight="1">
      <c r="A157" s="25"/>
      <c r="B157" s="72" t="s">
        <v>202</v>
      </c>
      <c r="C157" s="88"/>
      <c r="D157" s="61"/>
      <c r="E157" s="200"/>
      <c r="F157" s="62"/>
      <c r="G157" s="61"/>
      <c r="H157" s="203"/>
      <c r="I157" s="205">
        <f t="shared" si="1"/>
        <v>0</v>
      </c>
    </row>
    <row r="158" spans="1:9" s="1" customFormat="1" ht="17.149999999999999" customHeight="1">
      <c r="A158" s="25"/>
      <c r="B158" s="72" t="s">
        <v>62</v>
      </c>
      <c r="C158" s="88"/>
      <c r="D158" s="61"/>
      <c r="E158" s="200"/>
      <c r="F158" s="62"/>
      <c r="G158" s="61"/>
      <c r="H158" s="203"/>
      <c r="I158" s="205">
        <f t="shared" si="1"/>
        <v>0</v>
      </c>
    </row>
    <row r="159" spans="1:9" s="1" customFormat="1" ht="17.149999999999999" customHeight="1">
      <c r="A159" s="25"/>
      <c r="B159" s="72" t="s">
        <v>203</v>
      </c>
      <c r="C159" s="88"/>
      <c r="D159" s="61"/>
      <c r="E159" s="200"/>
      <c r="F159" s="62"/>
      <c r="G159" s="61"/>
      <c r="H159" s="203"/>
      <c r="I159" s="205">
        <f t="shared" si="1"/>
        <v>0</v>
      </c>
    </row>
    <row r="160" spans="1:9" s="1" customFormat="1" ht="17.149999999999999" customHeight="1">
      <c r="A160" s="25"/>
      <c r="B160" s="72" t="s">
        <v>66</v>
      </c>
      <c r="C160" s="88"/>
      <c r="D160" s="61"/>
      <c r="E160" s="200"/>
      <c r="F160" s="62"/>
      <c r="G160" s="61"/>
      <c r="H160" s="203"/>
      <c r="I160" s="205">
        <f t="shared" si="1"/>
        <v>0</v>
      </c>
    </row>
    <row r="161" spans="1:10" s="1" customFormat="1" ht="17.149999999999999" customHeight="1">
      <c r="A161" s="25"/>
      <c r="B161" s="72" t="s">
        <v>67</v>
      </c>
      <c r="C161" s="88"/>
      <c r="D161" s="61"/>
      <c r="E161" s="200"/>
      <c r="F161" s="62"/>
      <c r="G161" s="61"/>
      <c r="H161" s="203"/>
      <c r="I161" s="205">
        <f t="shared" si="1"/>
        <v>0</v>
      </c>
    </row>
    <row r="162" spans="1:10" s="1" customFormat="1" ht="17.149999999999999" customHeight="1">
      <c r="A162" s="25"/>
      <c r="B162" s="72" t="s">
        <v>68</v>
      </c>
      <c r="C162" s="88"/>
      <c r="D162" s="61"/>
      <c r="E162" s="200"/>
      <c r="F162" s="62"/>
      <c r="G162" s="61"/>
      <c r="H162" s="203"/>
      <c r="I162" s="205">
        <f t="shared" si="1"/>
        <v>0</v>
      </c>
    </row>
    <row r="163" spans="1:10" s="1" customFormat="1" ht="17.149999999999999" customHeight="1">
      <c r="A163" s="25"/>
      <c r="B163" s="72" t="s">
        <v>69</v>
      </c>
      <c r="C163" s="88"/>
      <c r="D163" s="61"/>
      <c r="E163" s="200"/>
      <c r="F163" s="62"/>
      <c r="G163" s="61"/>
      <c r="H163" s="203"/>
      <c r="I163" s="205">
        <f t="shared" si="1"/>
        <v>0</v>
      </c>
    </row>
    <row r="164" spans="1:10" s="1" customFormat="1" ht="17.149999999999999" customHeight="1" thickBot="1">
      <c r="A164" s="25"/>
      <c r="B164" s="72"/>
      <c r="C164" s="90"/>
      <c r="D164" s="64"/>
      <c r="E164" s="202"/>
      <c r="F164" s="63"/>
      <c r="G164" s="64"/>
      <c r="H164" s="204"/>
      <c r="I164" s="211">
        <f t="shared" si="1"/>
        <v>0</v>
      </c>
    </row>
    <row r="165" spans="1:10" s="1" customFormat="1" ht="30" customHeight="1">
      <c r="A165" s="36">
        <v>1</v>
      </c>
      <c r="B165" s="260" t="s">
        <v>521</v>
      </c>
      <c r="C165" s="93"/>
      <c r="D165" s="94"/>
      <c r="E165" s="95">
        <f>SUM(E140:E164)</f>
        <v>0</v>
      </c>
      <c r="F165" s="96"/>
      <c r="G165" s="97"/>
      <c r="H165" s="95">
        <f>SUM(H140:H164)</f>
        <v>0</v>
      </c>
      <c r="I165" s="206">
        <f t="shared" si="1"/>
        <v>0</v>
      </c>
    </row>
    <row r="166" spans="1:10" s="1" customFormat="1" ht="30" customHeight="1">
      <c r="A166" s="36">
        <v>2</v>
      </c>
      <c r="B166" s="271" t="s">
        <v>522</v>
      </c>
      <c r="C166" s="89"/>
      <c r="D166" s="98">
        <f>SUM(D140:D164)</f>
        <v>0</v>
      </c>
      <c r="E166" s="58"/>
      <c r="F166" s="89"/>
      <c r="G166" s="98">
        <f>SUM(G140:G164)</f>
        <v>0</v>
      </c>
      <c r="H166" s="57"/>
      <c r="I166" s="104">
        <f>D166+G166</f>
        <v>0</v>
      </c>
    </row>
    <row r="167" spans="1:10" s="1" customFormat="1" ht="30" customHeight="1" thickBot="1">
      <c r="A167" s="36">
        <v>3</v>
      </c>
      <c r="B167" s="111" t="s">
        <v>215</v>
      </c>
      <c r="C167" s="99">
        <f>SUM(C140:C164)</f>
        <v>0</v>
      </c>
      <c r="D167" s="100"/>
      <c r="E167" s="101"/>
      <c r="F167" s="99">
        <f>SUM(F140:F164)</f>
        <v>0</v>
      </c>
      <c r="G167" s="102"/>
      <c r="H167" s="103"/>
      <c r="I167" s="105">
        <f>C167+F167</f>
        <v>0</v>
      </c>
    </row>
    <row r="168" spans="1:10" ht="18" customHeight="1">
      <c r="A168" s="10"/>
      <c r="B168" s="10" t="s">
        <v>523</v>
      </c>
      <c r="C168" s="10"/>
      <c r="D168" s="10"/>
      <c r="E168" s="10"/>
      <c r="F168" s="10"/>
      <c r="G168" s="10"/>
      <c r="H168" s="10"/>
      <c r="I168" s="37"/>
    </row>
    <row r="169" spans="1:10" ht="18" customHeight="1">
      <c r="A169" s="10"/>
      <c r="B169" s="10" t="s">
        <v>524</v>
      </c>
      <c r="C169" s="10"/>
      <c r="D169" s="10"/>
      <c r="E169" s="10"/>
      <c r="F169" s="10"/>
      <c r="G169" s="10"/>
      <c r="H169" s="10"/>
      <c r="I169" s="10"/>
    </row>
    <row r="170" spans="1:10" ht="14.15" customHeight="1">
      <c r="A170" s="10"/>
      <c r="B170" s="46" t="s">
        <v>525</v>
      </c>
      <c r="C170" s="10"/>
      <c r="D170" s="10"/>
      <c r="E170" s="10"/>
      <c r="F170" s="10"/>
      <c r="G170" s="10"/>
      <c r="H170" s="10"/>
      <c r="I170" s="10"/>
    </row>
    <row r="171" spans="1:10" ht="14.15" customHeight="1">
      <c r="A171" s="10"/>
      <c r="B171" s="10" t="s">
        <v>526</v>
      </c>
      <c r="C171" s="10"/>
      <c r="D171" s="10"/>
      <c r="E171" s="10"/>
      <c r="F171" s="10"/>
      <c r="G171" s="10"/>
      <c r="H171" s="10"/>
      <c r="I171" s="10"/>
    </row>
    <row r="172" spans="1:10" ht="15.75" customHeight="1">
      <c r="A172" s="10"/>
      <c r="B172" s="46" t="s">
        <v>527</v>
      </c>
      <c r="C172" s="10"/>
      <c r="D172" s="10"/>
      <c r="E172" s="10"/>
      <c r="F172" s="10"/>
      <c r="G172" s="10"/>
      <c r="H172" s="10"/>
      <c r="I172" s="10"/>
    </row>
    <row r="173" spans="1:10" ht="14.15" customHeight="1">
      <c r="A173" s="10"/>
      <c r="B173" s="10"/>
      <c r="C173" s="10"/>
      <c r="D173" s="19"/>
      <c r="E173" s="10"/>
      <c r="F173" s="10"/>
      <c r="G173" s="10"/>
      <c r="H173" s="10"/>
      <c r="J173" s="51" t="s">
        <v>528</v>
      </c>
    </row>
    <row r="174" spans="1:10" s="8" customFormat="1" ht="14.15" customHeight="1">
      <c r="A174" s="20"/>
      <c r="B174" s="20"/>
      <c r="C174" s="29"/>
      <c r="D174" s="29"/>
      <c r="E174" s="30" t="s">
        <v>529</v>
      </c>
      <c r="F174" s="29"/>
      <c r="G174" s="29"/>
      <c r="H174" s="20"/>
      <c r="I174" s="20"/>
    </row>
    <row r="175" spans="1:10" ht="14.15" customHeight="1">
      <c r="A175" s="10"/>
      <c r="B175" s="10"/>
      <c r="C175" s="10"/>
      <c r="D175" s="10"/>
      <c r="E175" s="219" t="s">
        <v>515</v>
      </c>
      <c r="F175" s="10"/>
      <c r="G175" s="10"/>
      <c r="H175" s="10"/>
      <c r="I175" s="10"/>
    </row>
    <row r="176" spans="1:10" ht="14.15" customHeight="1">
      <c r="A176" s="10"/>
      <c r="B176" s="10"/>
      <c r="C176" s="10"/>
      <c r="D176" s="10"/>
      <c r="E176" s="10"/>
      <c r="F176" s="10"/>
      <c r="G176" s="10"/>
      <c r="H176" s="10"/>
      <c r="I176" s="10"/>
    </row>
    <row r="177" spans="1:9" ht="14.15" customHeight="1" thickBot="1">
      <c r="A177" s="10"/>
      <c r="B177" s="37"/>
      <c r="C177" s="10"/>
      <c r="D177" s="10"/>
      <c r="E177" s="10"/>
      <c r="F177" s="10"/>
      <c r="G177" s="10"/>
      <c r="H177" s="10"/>
      <c r="I177" s="10"/>
    </row>
    <row r="178" spans="1:9" s="1" customFormat="1" ht="24" customHeight="1" thickBot="1">
      <c r="A178" s="25"/>
      <c r="B178" s="26"/>
      <c r="C178" s="543"/>
      <c r="D178" s="544" t="s">
        <v>213</v>
      </c>
      <c r="E178" s="545"/>
      <c r="F178" s="543"/>
      <c r="G178" s="81" t="s">
        <v>214</v>
      </c>
      <c r="H178" s="545"/>
      <c r="I178" s="82" t="s">
        <v>193</v>
      </c>
    </row>
    <row r="179" spans="1:9" s="1" customFormat="1" ht="24" customHeight="1">
      <c r="A179" s="25"/>
      <c r="B179" s="82" t="s">
        <v>33</v>
      </c>
      <c r="C179" s="87" t="s">
        <v>215</v>
      </c>
      <c r="D179" s="85" t="s">
        <v>216</v>
      </c>
      <c r="E179" s="86" t="s">
        <v>520</v>
      </c>
      <c r="F179" s="80" t="s">
        <v>215</v>
      </c>
      <c r="G179" s="80" t="s">
        <v>216</v>
      </c>
      <c r="H179" s="80" t="s">
        <v>520</v>
      </c>
      <c r="I179" s="327" t="s">
        <v>530</v>
      </c>
    </row>
    <row r="180" spans="1:9" s="1" customFormat="1" ht="11.15" customHeight="1" thickBot="1">
      <c r="A180" s="25"/>
      <c r="B180" s="71"/>
      <c r="C180" s="47">
        <v>1</v>
      </c>
      <c r="D180" s="27">
        <v>2</v>
      </c>
      <c r="E180" s="32">
        <v>3</v>
      </c>
      <c r="F180" s="27">
        <v>4</v>
      </c>
      <c r="G180" s="27">
        <v>5</v>
      </c>
      <c r="H180" s="27">
        <v>6</v>
      </c>
      <c r="I180" s="84">
        <v>7</v>
      </c>
    </row>
    <row r="181" spans="1:9" s="1" customFormat="1" ht="17.149999999999999" customHeight="1">
      <c r="A181" s="25"/>
      <c r="B181" s="72" t="s">
        <v>39</v>
      </c>
      <c r="C181" s="208"/>
      <c r="D181" s="209"/>
      <c r="E181" s="165"/>
      <c r="F181" s="210"/>
      <c r="G181" s="209"/>
      <c r="H181" s="165"/>
      <c r="I181" s="173"/>
    </row>
    <row r="182" spans="1:9" s="1" customFormat="1" ht="17.149999999999999" customHeight="1">
      <c r="A182" s="25"/>
      <c r="B182" s="72" t="s">
        <v>41</v>
      </c>
      <c r="C182" s="88"/>
      <c r="D182" s="61"/>
      <c r="E182" s="200"/>
      <c r="F182" s="62"/>
      <c r="G182" s="61"/>
      <c r="H182" s="203"/>
      <c r="I182" s="205">
        <f>E182+H182</f>
        <v>0</v>
      </c>
    </row>
    <row r="183" spans="1:9" s="1" customFormat="1" ht="17.149999999999999" customHeight="1">
      <c r="A183" s="25"/>
      <c r="B183" s="72" t="s">
        <v>47</v>
      </c>
      <c r="C183" s="88"/>
      <c r="D183" s="61"/>
      <c r="E183" s="200"/>
      <c r="F183" s="62"/>
      <c r="G183" s="61"/>
      <c r="H183" s="203"/>
      <c r="I183" s="205">
        <f t="shared" ref="I183:I205" si="2">E183+H183</f>
        <v>0</v>
      </c>
    </row>
    <row r="184" spans="1:9" s="1" customFormat="1" ht="17.149999999999999" customHeight="1" thickBot="1">
      <c r="A184" s="25"/>
      <c r="B184" s="72" t="s">
        <v>48</v>
      </c>
      <c r="C184" s="90"/>
      <c r="D184" s="64"/>
      <c r="E184" s="202"/>
      <c r="F184" s="90"/>
      <c r="G184" s="64"/>
      <c r="H184" s="204"/>
      <c r="I184" s="211">
        <f t="shared" si="2"/>
        <v>0</v>
      </c>
    </row>
    <row r="185" spans="1:9" s="1" customFormat="1" ht="17.149999999999999" customHeight="1">
      <c r="A185" s="25"/>
      <c r="B185" s="72" t="s">
        <v>49</v>
      </c>
      <c r="C185" s="208"/>
      <c r="D185" s="209"/>
      <c r="E185" s="165"/>
      <c r="F185" s="210"/>
      <c r="G185" s="209"/>
      <c r="H185" s="165"/>
      <c r="I185" s="173"/>
    </row>
    <row r="186" spans="1:9" s="1" customFormat="1" ht="17.149999999999999" customHeight="1">
      <c r="A186" s="25"/>
      <c r="B186" s="72" t="s">
        <v>50</v>
      </c>
      <c r="C186" s="88"/>
      <c r="D186" s="61"/>
      <c r="E186" s="200"/>
      <c r="F186" s="62"/>
      <c r="G186" s="61"/>
      <c r="H186" s="203"/>
      <c r="I186" s="205">
        <f t="shared" si="2"/>
        <v>0</v>
      </c>
    </row>
    <row r="187" spans="1:9" s="1" customFormat="1" ht="17.149999999999999" customHeight="1">
      <c r="A187" s="25"/>
      <c r="B187" s="72" t="s">
        <v>51</v>
      </c>
      <c r="C187" s="88"/>
      <c r="D187" s="61"/>
      <c r="E187" s="200"/>
      <c r="F187" s="62"/>
      <c r="G187" s="61"/>
      <c r="H187" s="203"/>
      <c r="I187" s="205">
        <f t="shared" si="2"/>
        <v>0</v>
      </c>
    </row>
    <row r="188" spans="1:9" s="1" customFormat="1" ht="17.149999999999999" customHeight="1">
      <c r="A188" s="25"/>
      <c r="B188" s="72" t="s">
        <v>52</v>
      </c>
      <c r="C188" s="88"/>
      <c r="D188" s="61"/>
      <c r="E188" s="200"/>
      <c r="F188" s="62"/>
      <c r="G188" s="61"/>
      <c r="H188" s="203"/>
      <c r="I188" s="205">
        <f t="shared" si="2"/>
        <v>0</v>
      </c>
    </row>
    <row r="189" spans="1:9" s="1" customFormat="1" ht="17.149999999999999" customHeight="1">
      <c r="A189" s="25"/>
      <c r="B189" s="72" t="s">
        <v>53</v>
      </c>
      <c r="C189" s="88"/>
      <c r="D189" s="61"/>
      <c r="E189" s="200"/>
      <c r="F189" s="62"/>
      <c r="G189" s="61"/>
      <c r="H189" s="203"/>
      <c r="I189" s="205">
        <f t="shared" si="2"/>
        <v>0</v>
      </c>
    </row>
    <row r="190" spans="1:9" s="1" customFormat="1" ht="17.149999999999999" customHeight="1">
      <c r="A190" s="25"/>
      <c r="B190" s="72" t="s">
        <v>54</v>
      </c>
      <c r="C190" s="88"/>
      <c r="D190" s="61"/>
      <c r="E190" s="200"/>
      <c r="F190" s="62"/>
      <c r="G190" s="61"/>
      <c r="H190" s="203"/>
      <c r="I190" s="205">
        <f t="shared" si="2"/>
        <v>0</v>
      </c>
    </row>
    <row r="191" spans="1:9" s="1" customFormat="1" ht="17.149999999999999" customHeight="1">
      <c r="A191" s="25"/>
      <c r="B191" s="72" t="s">
        <v>55</v>
      </c>
      <c r="C191" s="88"/>
      <c r="D191" s="61"/>
      <c r="E191" s="200"/>
      <c r="F191" s="62"/>
      <c r="G191" s="61"/>
      <c r="H191" s="203"/>
      <c r="I191" s="205">
        <f t="shared" si="2"/>
        <v>0</v>
      </c>
    </row>
    <row r="192" spans="1:9" s="1" customFormat="1" ht="17.149999999999999" customHeight="1">
      <c r="A192" s="25"/>
      <c r="B192" s="72" t="s">
        <v>58</v>
      </c>
      <c r="C192" s="88"/>
      <c r="D192" s="61"/>
      <c r="E192" s="200"/>
      <c r="F192" s="62"/>
      <c r="G192" s="61"/>
      <c r="H192" s="203"/>
      <c r="I192" s="205">
        <f t="shared" si="2"/>
        <v>0</v>
      </c>
    </row>
    <row r="193" spans="1:9" s="1" customFormat="1" ht="17.149999999999999" customHeight="1">
      <c r="A193" s="25"/>
      <c r="B193" s="72" t="s">
        <v>59</v>
      </c>
      <c r="C193" s="88"/>
      <c r="D193" s="61"/>
      <c r="E193" s="200"/>
      <c r="F193" s="62"/>
      <c r="G193" s="61"/>
      <c r="H193" s="203"/>
      <c r="I193" s="205">
        <f t="shared" si="2"/>
        <v>0</v>
      </c>
    </row>
    <row r="194" spans="1:9" s="1" customFormat="1" ht="17.149999999999999" customHeight="1">
      <c r="A194" s="25"/>
      <c r="B194" s="72" t="s">
        <v>60</v>
      </c>
      <c r="C194" s="88"/>
      <c r="D194" s="61"/>
      <c r="E194" s="200"/>
      <c r="F194" s="88"/>
      <c r="G194" s="61"/>
      <c r="H194" s="203"/>
      <c r="I194" s="205">
        <f t="shared" si="2"/>
        <v>0</v>
      </c>
    </row>
    <row r="195" spans="1:9" s="1" customFormat="1" ht="17.149999999999999" customHeight="1">
      <c r="A195" s="25"/>
      <c r="B195" s="72" t="s">
        <v>200</v>
      </c>
      <c r="C195" s="88"/>
      <c r="D195" s="61"/>
      <c r="E195" s="200"/>
      <c r="F195" s="62"/>
      <c r="G195" s="61"/>
      <c r="H195" s="203"/>
      <c r="I195" s="205">
        <f t="shared" si="2"/>
        <v>0</v>
      </c>
    </row>
    <row r="196" spans="1:9" s="1" customFormat="1" ht="17.149999999999999" customHeight="1">
      <c r="A196" s="25"/>
      <c r="B196" s="72" t="s">
        <v>61</v>
      </c>
      <c r="C196" s="88"/>
      <c r="D196" s="61"/>
      <c r="E196" s="200"/>
      <c r="F196" s="62"/>
      <c r="G196" s="61"/>
      <c r="H196" s="203"/>
      <c r="I196" s="205">
        <f t="shared" si="2"/>
        <v>0</v>
      </c>
    </row>
    <row r="197" spans="1:9" s="1" customFormat="1" ht="17.149999999999999" customHeight="1">
      <c r="A197" s="25"/>
      <c r="B197" s="72" t="s">
        <v>201</v>
      </c>
      <c r="C197" s="88"/>
      <c r="D197" s="61"/>
      <c r="E197" s="200"/>
      <c r="F197" s="88"/>
      <c r="G197" s="61"/>
      <c r="H197" s="203"/>
      <c r="I197" s="205">
        <f t="shared" si="2"/>
        <v>0</v>
      </c>
    </row>
    <row r="198" spans="1:9" s="1" customFormat="1" ht="17.149999999999999" customHeight="1">
      <c r="A198" s="25"/>
      <c r="B198" s="72" t="s">
        <v>202</v>
      </c>
      <c r="C198" s="88"/>
      <c r="D198" s="61"/>
      <c r="E198" s="200"/>
      <c r="F198" s="62"/>
      <c r="G198" s="61"/>
      <c r="H198" s="203"/>
      <c r="I198" s="205">
        <f t="shared" si="2"/>
        <v>0</v>
      </c>
    </row>
    <row r="199" spans="1:9" s="1" customFormat="1" ht="17.149999999999999" customHeight="1">
      <c r="A199" s="25"/>
      <c r="B199" s="72" t="s">
        <v>62</v>
      </c>
      <c r="C199" s="88"/>
      <c r="D199" s="61"/>
      <c r="E199" s="200"/>
      <c r="F199" s="62"/>
      <c r="G199" s="61"/>
      <c r="H199" s="203"/>
      <c r="I199" s="205">
        <f t="shared" si="2"/>
        <v>0</v>
      </c>
    </row>
    <row r="200" spans="1:9" s="1" customFormat="1" ht="17.149999999999999" customHeight="1">
      <c r="A200" s="25"/>
      <c r="B200" s="72" t="s">
        <v>203</v>
      </c>
      <c r="C200" s="88"/>
      <c r="D200" s="61"/>
      <c r="E200" s="200"/>
      <c r="F200" s="62"/>
      <c r="G200" s="61"/>
      <c r="H200" s="203"/>
      <c r="I200" s="205">
        <f t="shared" si="2"/>
        <v>0</v>
      </c>
    </row>
    <row r="201" spans="1:9" s="1" customFormat="1" ht="17.149999999999999" customHeight="1">
      <c r="A201" s="25"/>
      <c r="B201" s="72" t="s">
        <v>66</v>
      </c>
      <c r="C201" s="88"/>
      <c r="D201" s="61"/>
      <c r="E201" s="200"/>
      <c r="F201" s="62"/>
      <c r="G201" s="61"/>
      <c r="H201" s="203"/>
      <c r="I201" s="205">
        <f t="shared" si="2"/>
        <v>0</v>
      </c>
    </row>
    <row r="202" spans="1:9" s="1" customFormat="1" ht="17.149999999999999" customHeight="1">
      <c r="A202" s="25"/>
      <c r="B202" s="72" t="s">
        <v>67</v>
      </c>
      <c r="C202" s="88"/>
      <c r="D202" s="61"/>
      <c r="E202" s="200"/>
      <c r="F202" s="62"/>
      <c r="G202" s="61"/>
      <c r="H202" s="203"/>
      <c r="I202" s="205">
        <f t="shared" si="2"/>
        <v>0</v>
      </c>
    </row>
    <row r="203" spans="1:9" s="1" customFormat="1" ht="17.149999999999999" customHeight="1">
      <c r="A203" s="25"/>
      <c r="B203" s="72" t="s">
        <v>68</v>
      </c>
      <c r="C203" s="88"/>
      <c r="D203" s="61"/>
      <c r="E203" s="200"/>
      <c r="F203" s="62"/>
      <c r="G203" s="61"/>
      <c r="H203" s="203"/>
      <c r="I203" s="205">
        <f t="shared" si="2"/>
        <v>0</v>
      </c>
    </row>
    <row r="204" spans="1:9" s="1" customFormat="1" ht="17.149999999999999" customHeight="1">
      <c r="A204" s="25"/>
      <c r="B204" s="72" t="s">
        <v>69</v>
      </c>
      <c r="C204" s="88"/>
      <c r="D204" s="61"/>
      <c r="E204" s="200"/>
      <c r="F204" s="62"/>
      <c r="G204" s="61"/>
      <c r="H204" s="203"/>
      <c r="I204" s="205">
        <f t="shared" si="2"/>
        <v>0</v>
      </c>
    </row>
    <row r="205" spans="1:9" s="1" customFormat="1" ht="17.149999999999999" customHeight="1" thickBot="1">
      <c r="A205" s="25"/>
      <c r="B205" s="72"/>
      <c r="C205" s="90"/>
      <c r="D205" s="64"/>
      <c r="E205" s="202"/>
      <c r="F205" s="63"/>
      <c r="G205" s="64"/>
      <c r="H205" s="204"/>
      <c r="I205" s="205">
        <f t="shared" si="2"/>
        <v>0</v>
      </c>
    </row>
    <row r="206" spans="1:9" s="1" customFormat="1" ht="30" customHeight="1">
      <c r="A206" s="36">
        <v>1</v>
      </c>
      <c r="B206" s="260" t="s">
        <v>521</v>
      </c>
      <c r="C206" s="93"/>
      <c r="D206" s="94"/>
      <c r="E206" s="207">
        <f>SUM(E181:E205)</f>
        <v>0</v>
      </c>
      <c r="F206" s="96"/>
      <c r="G206" s="97"/>
      <c r="H206" s="207">
        <f>SUM(H181:H205)</f>
        <v>0</v>
      </c>
      <c r="I206" s="206">
        <f>E206+H206</f>
        <v>0</v>
      </c>
    </row>
    <row r="207" spans="1:9" s="1" customFormat="1" ht="30" customHeight="1">
      <c r="A207" s="36">
        <v>2</v>
      </c>
      <c r="B207" s="271" t="s">
        <v>522</v>
      </c>
      <c r="C207" s="89"/>
      <c r="D207" s="98">
        <f>SUM(D181:D205)</f>
        <v>0</v>
      </c>
      <c r="E207" s="58"/>
      <c r="F207" s="89"/>
      <c r="G207" s="98">
        <f>SUM(G181:G205)</f>
        <v>0</v>
      </c>
      <c r="H207" s="57"/>
      <c r="I207" s="104">
        <f>D207+G207</f>
        <v>0</v>
      </c>
    </row>
    <row r="208" spans="1:9" s="1" customFormat="1" ht="30" customHeight="1" thickBot="1">
      <c r="A208" s="36">
        <v>3</v>
      </c>
      <c r="B208" s="111" t="s">
        <v>215</v>
      </c>
      <c r="C208" s="99">
        <f>SUM(C181:C205)</f>
        <v>0</v>
      </c>
      <c r="D208" s="100"/>
      <c r="E208" s="101"/>
      <c r="F208" s="99">
        <f>SUM(F181:F205)</f>
        <v>0</v>
      </c>
      <c r="G208" s="102"/>
      <c r="H208" s="103"/>
      <c r="I208" s="105">
        <f>C208+F208</f>
        <v>0</v>
      </c>
    </row>
    <row r="209" spans="1:10" ht="18" customHeight="1">
      <c r="A209" s="10"/>
      <c r="B209" s="10" t="s">
        <v>531</v>
      </c>
      <c r="C209" s="10"/>
      <c r="D209" s="10"/>
      <c r="E209" s="10"/>
      <c r="F209" s="10"/>
      <c r="G209" s="10"/>
      <c r="H209" s="10"/>
      <c r="I209" s="37"/>
    </row>
    <row r="210" spans="1:10" ht="18" customHeight="1">
      <c r="A210" s="10"/>
      <c r="B210" s="10" t="s">
        <v>532</v>
      </c>
      <c r="C210" s="10"/>
      <c r="D210" s="10"/>
      <c r="E210" s="10"/>
      <c r="F210" s="10"/>
      <c r="G210" s="10"/>
      <c r="H210" s="10"/>
      <c r="I210" s="10"/>
    </row>
    <row r="211" spans="1:10" ht="14.15" customHeight="1">
      <c r="A211" s="10"/>
      <c r="B211" s="46" t="s">
        <v>533</v>
      </c>
      <c r="C211" s="10"/>
      <c r="D211" s="10"/>
      <c r="E211" s="10"/>
      <c r="F211" s="10"/>
      <c r="G211" s="10"/>
      <c r="H211" s="10"/>
      <c r="I211" s="10"/>
    </row>
    <row r="212" spans="1:10" ht="14.15" customHeight="1">
      <c r="A212" s="10"/>
      <c r="B212" s="10" t="s">
        <v>534</v>
      </c>
      <c r="C212" s="10"/>
      <c r="D212" s="10"/>
      <c r="E212" s="10"/>
      <c r="F212" s="10"/>
      <c r="G212" s="10"/>
      <c r="H212" s="10"/>
      <c r="I212" s="10"/>
    </row>
    <row r="213" spans="1:10" ht="14.15" customHeight="1">
      <c r="A213" s="10"/>
      <c r="B213" s="46" t="s">
        <v>535</v>
      </c>
      <c r="C213" s="10"/>
      <c r="D213" s="10"/>
      <c r="E213" s="10"/>
      <c r="F213" s="10"/>
      <c r="G213" s="10"/>
      <c r="H213" s="10"/>
      <c r="I213" s="10"/>
    </row>
    <row r="214" spans="1:10" ht="13.5" customHeight="1">
      <c r="A214" s="10"/>
      <c r="C214" s="10"/>
      <c r="D214" s="10"/>
      <c r="E214" s="10"/>
      <c r="F214" s="10"/>
      <c r="G214" s="10"/>
      <c r="H214" s="10"/>
      <c r="J214" s="51" t="s">
        <v>536</v>
      </c>
    </row>
    <row r="215" spans="1:10" s="8" customFormat="1" ht="14.15" customHeight="1">
      <c r="A215" s="20"/>
      <c r="B215" s="29"/>
      <c r="C215" s="29"/>
      <c r="D215" s="29"/>
      <c r="E215" s="30" t="s">
        <v>537</v>
      </c>
      <c r="F215" s="29"/>
      <c r="G215" s="29"/>
      <c r="H215" s="29"/>
      <c r="I215" s="29"/>
    </row>
    <row r="216" spans="1:10" ht="14.15" customHeight="1">
      <c r="A216" s="10"/>
      <c r="B216" s="10"/>
      <c r="C216" s="10"/>
      <c r="D216" s="10"/>
      <c r="E216" s="219" t="s">
        <v>515</v>
      </c>
      <c r="F216" s="10"/>
      <c r="G216" s="10"/>
      <c r="H216" s="10"/>
      <c r="I216" s="10"/>
    </row>
    <row r="217" spans="1:10" ht="14.15" customHeight="1">
      <c r="A217" s="10"/>
      <c r="B217" s="10"/>
      <c r="C217" s="10"/>
      <c r="D217" s="10"/>
      <c r="E217" s="10"/>
      <c r="F217" s="10"/>
      <c r="G217" s="10"/>
      <c r="H217" s="10"/>
      <c r="I217" s="10"/>
    </row>
    <row r="218" spans="1:10" ht="14.15" customHeight="1" thickBot="1">
      <c r="A218" s="10"/>
      <c r="B218" s="10"/>
      <c r="C218" s="10"/>
      <c r="D218" s="10"/>
      <c r="E218" s="10"/>
      <c r="F218" s="10"/>
      <c r="G218" s="10"/>
      <c r="H218" s="10"/>
      <c r="I218" s="10"/>
    </row>
    <row r="219" spans="1:10" s="1" customFormat="1" ht="18" customHeight="1" thickBot="1">
      <c r="A219" s="25"/>
      <c r="B219" s="37" t="s">
        <v>538</v>
      </c>
      <c r="C219" s="106" t="s">
        <v>539</v>
      </c>
      <c r="D219" s="107"/>
      <c r="E219" s="25"/>
      <c r="F219" s="25"/>
      <c r="G219" s="25"/>
      <c r="H219" s="25"/>
      <c r="I219" s="25"/>
    </row>
    <row r="220" spans="1:10" s="1" customFormat="1" ht="39.75" customHeight="1">
      <c r="A220" s="25"/>
      <c r="B220" s="112" t="s">
        <v>191</v>
      </c>
      <c r="C220" s="108" t="s">
        <v>540</v>
      </c>
      <c r="D220" s="75" t="s">
        <v>541</v>
      </c>
      <c r="E220" s="75" t="s">
        <v>542</v>
      </c>
      <c r="F220" s="75" t="s">
        <v>543</v>
      </c>
      <c r="G220" s="75" t="s">
        <v>544</v>
      </c>
      <c r="H220" s="75" t="s">
        <v>545</v>
      </c>
      <c r="I220" s="76" t="s">
        <v>546</v>
      </c>
    </row>
    <row r="221" spans="1:10" s="1" customFormat="1" ht="12.75" customHeight="1" thickBot="1">
      <c r="A221" s="25"/>
      <c r="B221" s="84" t="s">
        <v>34</v>
      </c>
      <c r="C221" s="47">
        <v>1</v>
      </c>
      <c r="D221" s="27">
        <v>2</v>
      </c>
      <c r="E221" s="27">
        <v>3</v>
      </c>
      <c r="F221" s="27">
        <v>4</v>
      </c>
      <c r="G221" s="27">
        <v>5</v>
      </c>
      <c r="H221" s="27">
        <v>6</v>
      </c>
      <c r="I221" s="32">
        <v>7</v>
      </c>
    </row>
    <row r="222" spans="1:10" s="1" customFormat="1" ht="17.149999999999999" customHeight="1">
      <c r="A222" s="25"/>
      <c r="B222" s="72" t="s">
        <v>39</v>
      </c>
      <c r="C222" s="116"/>
      <c r="D222" s="117"/>
      <c r="E222" s="117"/>
      <c r="F222" s="117"/>
      <c r="G222" s="117"/>
      <c r="H222" s="117"/>
      <c r="I222" s="120"/>
    </row>
    <row r="223" spans="1:10" s="1" customFormat="1" ht="17.149999999999999" customHeight="1">
      <c r="A223" s="38">
        <v>1</v>
      </c>
      <c r="B223" s="72" t="s">
        <v>41</v>
      </c>
      <c r="C223" s="116"/>
      <c r="D223" s="117"/>
      <c r="E223" s="117"/>
      <c r="F223" s="117"/>
      <c r="G223" s="117"/>
      <c r="H223" s="117"/>
      <c r="I223" s="120"/>
    </row>
    <row r="224" spans="1:10" s="1" customFormat="1" ht="17.149999999999999" customHeight="1">
      <c r="A224" s="25"/>
      <c r="B224" s="72" t="s">
        <v>47</v>
      </c>
      <c r="C224" s="116"/>
      <c r="D224" s="117"/>
      <c r="E224" s="117"/>
      <c r="F224" s="117"/>
      <c r="G224" s="117"/>
      <c r="H224" s="117"/>
      <c r="I224" s="120"/>
    </row>
    <row r="225" spans="1:9" s="1" customFormat="1" ht="17.149999999999999" customHeight="1">
      <c r="A225" s="25"/>
      <c r="B225" s="72" t="s">
        <v>48</v>
      </c>
      <c r="C225" s="160"/>
      <c r="D225" s="161"/>
      <c r="E225" s="161"/>
      <c r="F225" s="161"/>
      <c r="G225" s="161"/>
      <c r="H225" s="161"/>
      <c r="I225" s="162"/>
    </row>
    <row r="226" spans="1:9" s="1" customFormat="1" ht="17.149999999999999" customHeight="1">
      <c r="A226" s="38">
        <v>2</v>
      </c>
      <c r="B226" s="72" t="s">
        <v>49</v>
      </c>
      <c r="C226" s="116"/>
      <c r="D226" s="117"/>
      <c r="E226" s="117"/>
      <c r="F226" s="117"/>
      <c r="G226" s="117"/>
      <c r="H226" s="117"/>
      <c r="I226" s="120"/>
    </row>
    <row r="227" spans="1:9" s="1" customFormat="1" ht="17.149999999999999" customHeight="1">
      <c r="A227" s="25"/>
      <c r="B227" s="72" t="s">
        <v>50</v>
      </c>
      <c r="C227" s="116"/>
      <c r="D227" s="117"/>
      <c r="E227" s="117"/>
      <c r="F227" s="117"/>
      <c r="G227" s="117"/>
      <c r="H227" s="117"/>
      <c r="I227" s="120"/>
    </row>
    <row r="228" spans="1:9" s="1" customFormat="1" ht="17.149999999999999" customHeight="1">
      <c r="A228" s="25"/>
      <c r="B228" s="72" t="s">
        <v>51</v>
      </c>
      <c r="C228" s="116"/>
      <c r="D228" s="117"/>
      <c r="E228" s="117"/>
      <c r="F228" s="117"/>
      <c r="G228" s="117"/>
      <c r="H228" s="117"/>
      <c r="I228" s="120"/>
    </row>
    <row r="229" spans="1:9" s="1" customFormat="1" ht="17.149999999999999" customHeight="1">
      <c r="A229" s="25"/>
      <c r="B229" s="72" t="s">
        <v>52</v>
      </c>
      <c r="C229" s="116"/>
      <c r="D229" s="117"/>
      <c r="E229" s="117"/>
      <c r="F229" s="117"/>
      <c r="G229" s="117"/>
      <c r="H229" s="117"/>
      <c r="I229" s="120"/>
    </row>
    <row r="230" spans="1:9" s="1" customFormat="1" ht="17.149999999999999" customHeight="1">
      <c r="A230" s="25"/>
      <c r="B230" s="72" t="s">
        <v>53</v>
      </c>
      <c r="C230" s="116"/>
      <c r="D230" s="117"/>
      <c r="E230" s="117"/>
      <c r="F230" s="117"/>
      <c r="G230" s="117"/>
      <c r="H230" s="117"/>
      <c r="I230" s="120"/>
    </row>
    <row r="231" spans="1:9" s="1" customFormat="1" ht="17.149999999999999" customHeight="1">
      <c r="A231" s="25"/>
      <c r="B231" s="72" t="s">
        <v>54</v>
      </c>
      <c r="C231" s="116"/>
      <c r="D231" s="117"/>
      <c r="E231" s="117"/>
      <c r="F231" s="117"/>
      <c r="G231" s="117"/>
      <c r="H231" s="117"/>
      <c r="I231" s="120"/>
    </row>
    <row r="232" spans="1:9" s="1" customFormat="1" ht="17.149999999999999" customHeight="1">
      <c r="A232" s="25"/>
      <c r="B232" s="72" t="s">
        <v>55</v>
      </c>
      <c r="C232" s="116"/>
      <c r="D232" s="117"/>
      <c r="E232" s="117"/>
      <c r="F232" s="117"/>
      <c r="G232" s="117"/>
      <c r="H232" s="117"/>
      <c r="I232" s="120"/>
    </row>
    <row r="233" spans="1:9" s="1" customFormat="1" ht="17.149999999999999" customHeight="1">
      <c r="A233" s="25"/>
      <c r="B233" s="72" t="s">
        <v>58</v>
      </c>
      <c r="C233" s="116"/>
      <c r="D233" s="117"/>
      <c r="E233" s="117"/>
      <c r="F233" s="117"/>
      <c r="G233" s="117"/>
      <c r="H233" s="117"/>
      <c r="I233" s="120"/>
    </row>
    <row r="234" spans="1:9" s="1" customFormat="1" ht="17.149999999999999" customHeight="1">
      <c r="A234" s="25"/>
      <c r="B234" s="72" t="s">
        <v>59</v>
      </c>
      <c r="C234" s="116"/>
      <c r="D234" s="117"/>
      <c r="E234" s="117"/>
      <c r="F234" s="117"/>
      <c r="G234" s="117"/>
      <c r="H234" s="117"/>
      <c r="I234" s="120"/>
    </row>
    <row r="235" spans="1:9" s="1" customFormat="1" ht="17.149999999999999" customHeight="1">
      <c r="A235" s="25"/>
      <c r="B235" s="72" t="s">
        <v>60</v>
      </c>
      <c r="C235" s="160"/>
      <c r="D235" s="161"/>
      <c r="E235" s="161"/>
      <c r="F235" s="161"/>
      <c r="G235" s="161"/>
      <c r="H235" s="161"/>
      <c r="I235" s="162"/>
    </row>
    <row r="236" spans="1:9" s="1" customFormat="1" ht="17.149999999999999" customHeight="1">
      <c r="A236" s="25"/>
      <c r="B236" s="72" t="s">
        <v>200</v>
      </c>
      <c r="C236" s="116"/>
      <c r="D236" s="117"/>
      <c r="E236" s="117"/>
      <c r="F236" s="117"/>
      <c r="G236" s="117"/>
      <c r="H236" s="117"/>
      <c r="I236" s="120"/>
    </row>
    <row r="237" spans="1:9" s="1" customFormat="1" ht="17.149999999999999" customHeight="1">
      <c r="A237" s="25"/>
      <c r="B237" s="72" t="s">
        <v>61</v>
      </c>
      <c r="C237" s="116"/>
      <c r="D237" s="117"/>
      <c r="E237" s="117"/>
      <c r="F237" s="117"/>
      <c r="G237" s="117"/>
      <c r="H237" s="117"/>
      <c r="I237" s="120"/>
    </row>
    <row r="238" spans="1:9" s="1" customFormat="1" ht="17.149999999999999" customHeight="1">
      <c r="A238" s="25"/>
      <c r="B238" s="72" t="s">
        <v>201</v>
      </c>
      <c r="C238" s="160"/>
      <c r="D238" s="161"/>
      <c r="E238" s="161"/>
      <c r="F238" s="161"/>
      <c r="G238" s="161"/>
      <c r="H238" s="161"/>
      <c r="I238" s="162"/>
    </row>
    <row r="239" spans="1:9" s="1" customFormat="1" ht="17.149999999999999" customHeight="1">
      <c r="A239" s="25"/>
      <c r="B239" s="72" t="s">
        <v>202</v>
      </c>
      <c r="C239" s="116"/>
      <c r="D239" s="117"/>
      <c r="E239" s="117"/>
      <c r="F239" s="117"/>
      <c r="G239" s="117"/>
      <c r="H239" s="117"/>
      <c r="I239" s="120"/>
    </row>
    <row r="240" spans="1:9" s="1" customFormat="1" ht="17.149999999999999" customHeight="1">
      <c r="A240" s="25"/>
      <c r="B240" s="72" t="s">
        <v>62</v>
      </c>
      <c r="C240" s="116"/>
      <c r="D240" s="117"/>
      <c r="E240" s="117"/>
      <c r="F240" s="117"/>
      <c r="G240" s="117"/>
      <c r="H240" s="117"/>
      <c r="I240" s="120"/>
    </row>
    <row r="241" spans="1:10" s="1" customFormat="1" ht="17.149999999999999" customHeight="1">
      <c r="A241" s="25"/>
      <c r="B241" s="72" t="s">
        <v>203</v>
      </c>
      <c r="C241" s="116"/>
      <c r="D241" s="117"/>
      <c r="E241" s="117"/>
      <c r="F241" s="117"/>
      <c r="G241" s="117"/>
      <c r="H241" s="117"/>
      <c r="I241" s="120"/>
    </row>
    <row r="242" spans="1:10" s="1" customFormat="1" ht="17.149999999999999" customHeight="1">
      <c r="A242" s="25"/>
      <c r="B242" s="72" t="s">
        <v>66</v>
      </c>
      <c r="C242" s="116"/>
      <c r="D242" s="117"/>
      <c r="E242" s="117"/>
      <c r="F242" s="117"/>
      <c r="G242" s="117"/>
      <c r="H242" s="117"/>
      <c r="I242" s="120"/>
    </row>
    <row r="243" spans="1:10" s="1" customFormat="1" ht="17.149999999999999" customHeight="1">
      <c r="A243" s="25"/>
      <c r="B243" s="72" t="s">
        <v>67</v>
      </c>
      <c r="C243" s="116"/>
      <c r="D243" s="117"/>
      <c r="E243" s="117"/>
      <c r="F243" s="117"/>
      <c r="G243" s="117"/>
      <c r="H243" s="117"/>
      <c r="I243" s="120"/>
    </row>
    <row r="244" spans="1:10" s="1" customFormat="1" ht="17.149999999999999" customHeight="1">
      <c r="A244" s="25"/>
      <c r="B244" s="72" t="s">
        <v>68</v>
      </c>
      <c r="C244" s="116"/>
      <c r="D244" s="117"/>
      <c r="E244" s="117"/>
      <c r="F244" s="117"/>
      <c r="G244" s="117"/>
      <c r="H244" s="117"/>
      <c r="I244" s="120"/>
    </row>
    <row r="245" spans="1:10" s="1" customFormat="1" ht="17.149999999999999" customHeight="1">
      <c r="A245" s="25"/>
      <c r="B245" s="72" t="s">
        <v>69</v>
      </c>
      <c r="C245" s="116"/>
      <c r="D245" s="117"/>
      <c r="E245" s="117"/>
      <c r="F245" s="117"/>
      <c r="G245" s="117"/>
      <c r="H245" s="117"/>
      <c r="I245" s="120"/>
    </row>
    <row r="246" spans="1:10" s="1" customFormat="1" ht="17.149999999999999" customHeight="1" thickBot="1">
      <c r="A246" s="25"/>
      <c r="B246" s="92"/>
      <c r="C246" s="118"/>
      <c r="D246" s="119"/>
      <c r="E246" s="119"/>
      <c r="F246" s="119"/>
      <c r="G246" s="119"/>
      <c r="H246" s="119"/>
      <c r="I246" s="121"/>
    </row>
    <row r="247" spans="1:10" s="1" customFormat="1" ht="30" customHeight="1">
      <c r="A247" s="38">
        <v>3</v>
      </c>
      <c r="B247" s="109" t="s">
        <v>547</v>
      </c>
      <c r="C247" s="126">
        <f t="shared" ref="C247:I247" si="3">SUM(C222:C246)</f>
        <v>0</v>
      </c>
      <c r="D247" s="127">
        <f t="shared" si="3"/>
        <v>0</v>
      </c>
      <c r="E247" s="127">
        <f t="shared" si="3"/>
        <v>0</v>
      </c>
      <c r="F247" s="127">
        <f t="shared" si="3"/>
        <v>0</v>
      </c>
      <c r="G247" s="127">
        <f>SUM(G222:G246)</f>
        <v>0</v>
      </c>
      <c r="H247" s="127">
        <f>SUM(H222:H246)</f>
        <v>0</v>
      </c>
      <c r="I247" s="141">
        <f t="shared" si="3"/>
        <v>0</v>
      </c>
    </row>
    <row r="248" spans="1:10" s="1" customFormat="1" ht="30" customHeight="1">
      <c r="A248" s="38">
        <v>4</v>
      </c>
      <c r="B248" s="159"/>
      <c r="C248" s="157"/>
      <c r="D248" s="157"/>
      <c r="E248" s="157"/>
      <c r="F248" s="157"/>
      <c r="G248" s="157"/>
      <c r="H248" s="157"/>
      <c r="I248" s="158"/>
    </row>
    <row r="249" spans="1:10" s="1" customFormat="1" ht="30" customHeight="1">
      <c r="A249" s="38">
        <v>5</v>
      </c>
      <c r="B249" s="110" t="s">
        <v>548</v>
      </c>
      <c r="C249" s="135"/>
      <c r="D249" s="136"/>
      <c r="E249" s="136"/>
      <c r="F249" s="136"/>
      <c r="G249" s="136"/>
      <c r="H249" s="136"/>
      <c r="I249" s="142"/>
    </row>
    <row r="250" spans="1:10" s="1" customFormat="1" ht="30" customHeight="1" thickBot="1">
      <c r="A250" s="38">
        <v>6</v>
      </c>
      <c r="B250" s="111" t="s">
        <v>549</v>
      </c>
      <c r="C250" s="138">
        <f t="shared" ref="C250:I250" si="4">C247+C249</f>
        <v>0</v>
      </c>
      <c r="D250" s="139">
        <f t="shared" si="4"/>
        <v>0</v>
      </c>
      <c r="E250" s="139">
        <f t="shared" si="4"/>
        <v>0</v>
      </c>
      <c r="F250" s="139">
        <f t="shared" si="4"/>
        <v>0</v>
      </c>
      <c r="G250" s="139">
        <f t="shared" si="4"/>
        <v>0</v>
      </c>
      <c r="H250" s="139">
        <f t="shared" si="4"/>
        <v>0</v>
      </c>
      <c r="I250" s="143">
        <f t="shared" si="4"/>
        <v>0</v>
      </c>
    </row>
    <row r="251" spans="1:10" ht="14.15" customHeight="1">
      <c r="A251" s="39"/>
      <c r="B251" s="10"/>
      <c r="C251" s="10"/>
      <c r="D251" s="10"/>
      <c r="E251" s="10"/>
      <c r="F251" s="10"/>
      <c r="G251" s="10"/>
      <c r="H251" s="10"/>
      <c r="I251" s="10"/>
    </row>
    <row r="252" spans="1:10" ht="14.15" customHeight="1">
      <c r="A252" s="10"/>
      <c r="B252" s="10"/>
      <c r="C252" s="10"/>
      <c r="D252" s="10"/>
      <c r="E252" s="10"/>
      <c r="F252" s="10"/>
      <c r="G252" s="10"/>
      <c r="H252" s="10"/>
      <c r="I252" s="10"/>
    </row>
    <row r="253" spans="1:10" ht="14.15" customHeight="1">
      <c r="A253" s="10"/>
      <c r="B253" s="10"/>
      <c r="C253" s="10"/>
      <c r="D253" s="19"/>
      <c r="E253" s="10"/>
      <c r="F253" s="10"/>
      <c r="G253" s="10"/>
      <c r="H253" s="10"/>
      <c r="J253" s="51" t="s">
        <v>550</v>
      </c>
    </row>
    <row r="254" spans="1:10" s="8" customFormat="1" ht="14.15" customHeight="1">
      <c r="A254" s="20"/>
      <c r="B254" s="29"/>
      <c r="C254" s="29"/>
      <c r="D254" s="29"/>
      <c r="E254" s="30" t="s">
        <v>551</v>
      </c>
      <c r="F254" s="29"/>
      <c r="G254" s="29"/>
      <c r="H254" s="29"/>
      <c r="I254" s="20"/>
    </row>
    <row r="255" spans="1:10" ht="14.15" customHeight="1">
      <c r="A255" s="10"/>
      <c r="B255" s="10"/>
      <c r="C255" s="10"/>
      <c r="D255" s="10"/>
      <c r="E255" s="219" t="s">
        <v>515</v>
      </c>
      <c r="F255" s="10"/>
      <c r="G255" s="10"/>
      <c r="H255" s="10"/>
      <c r="I255" s="10"/>
    </row>
    <row r="256" spans="1:10" ht="14.15" customHeight="1">
      <c r="A256" s="10"/>
      <c r="B256" s="10"/>
      <c r="C256" s="10"/>
      <c r="D256" s="10"/>
      <c r="E256" s="219"/>
      <c r="F256" s="10"/>
      <c r="G256" s="10"/>
      <c r="H256" s="10"/>
      <c r="I256" s="10"/>
    </row>
    <row r="257" spans="1:10" ht="14.15" customHeight="1">
      <c r="A257" s="10"/>
      <c r="B257" s="10"/>
      <c r="C257" s="10"/>
      <c r="D257" s="19"/>
      <c r="E257" s="10"/>
      <c r="F257" s="10"/>
      <c r="G257" s="10"/>
      <c r="H257" s="10"/>
      <c r="I257" s="10"/>
      <c r="J257" s="3"/>
    </row>
    <row r="258" spans="1:10" ht="17.149999999999999" customHeight="1" thickBot="1">
      <c r="A258" s="10"/>
      <c r="B258" s="37" t="s">
        <v>552</v>
      </c>
      <c r="C258" s="40"/>
      <c r="D258" s="40"/>
      <c r="E258" s="40"/>
      <c r="F258" s="40"/>
      <c r="G258" s="41"/>
      <c r="H258" s="15"/>
      <c r="I258" s="37"/>
    </row>
    <row r="259" spans="1:10" ht="39.75" customHeight="1">
      <c r="A259" s="25"/>
      <c r="B259" s="112" t="s">
        <v>191</v>
      </c>
      <c r="C259" s="108" t="s">
        <v>553</v>
      </c>
      <c r="D259" s="75" t="s">
        <v>554</v>
      </c>
      <c r="E259" s="75" t="s">
        <v>555</v>
      </c>
      <c r="F259" s="75" t="s">
        <v>556</v>
      </c>
      <c r="G259" s="75" t="s">
        <v>557</v>
      </c>
      <c r="H259" s="75" t="s">
        <v>558</v>
      </c>
      <c r="I259" s="76" t="s">
        <v>559</v>
      </c>
    </row>
    <row r="260" spans="1:10" ht="12" customHeight="1" thickBot="1">
      <c r="A260" s="25"/>
      <c r="B260" s="84" t="s">
        <v>34</v>
      </c>
      <c r="C260" s="47">
        <v>8</v>
      </c>
      <c r="D260" s="27">
        <v>9</v>
      </c>
      <c r="E260" s="27">
        <v>10</v>
      </c>
      <c r="F260" s="27">
        <v>11</v>
      </c>
      <c r="G260" s="27">
        <v>12</v>
      </c>
      <c r="H260" s="27">
        <v>13</v>
      </c>
      <c r="I260" s="32">
        <v>14</v>
      </c>
    </row>
    <row r="261" spans="1:10" ht="17.149999999999999" customHeight="1">
      <c r="A261" s="25"/>
      <c r="B261" s="72" t="s">
        <v>39</v>
      </c>
      <c r="C261" s="116"/>
      <c r="D261" s="117"/>
      <c r="E261" s="117"/>
      <c r="F261" s="117"/>
      <c r="G261" s="117"/>
      <c r="H261" s="117"/>
      <c r="I261" s="120"/>
      <c r="J261" s="3"/>
    </row>
    <row r="262" spans="1:10" ht="17.149999999999999" customHeight="1">
      <c r="A262" s="38">
        <v>1</v>
      </c>
      <c r="B262" s="72" t="s">
        <v>41</v>
      </c>
      <c r="C262" s="116"/>
      <c r="D262" s="117"/>
      <c r="E262" s="117"/>
      <c r="F262" s="117"/>
      <c r="G262" s="117"/>
      <c r="H262" s="117"/>
      <c r="I262" s="120"/>
      <c r="J262" s="3"/>
    </row>
    <row r="263" spans="1:10" ht="17.149999999999999" customHeight="1">
      <c r="A263" s="25"/>
      <c r="B263" s="72" t="s">
        <v>47</v>
      </c>
      <c r="C263" s="116"/>
      <c r="D263" s="117"/>
      <c r="E263" s="117"/>
      <c r="F263" s="117"/>
      <c r="G263" s="117"/>
      <c r="H263" s="117"/>
      <c r="I263" s="120"/>
      <c r="J263" s="3"/>
    </row>
    <row r="264" spans="1:10" ht="17.149999999999999" customHeight="1">
      <c r="A264" s="25"/>
      <c r="B264" s="72" t="s">
        <v>48</v>
      </c>
      <c r="C264" s="160"/>
      <c r="D264" s="161"/>
      <c r="E264" s="161"/>
      <c r="F264" s="161"/>
      <c r="G264" s="161"/>
      <c r="H264" s="161"/>
      <c r="I264" s="162"/>
      <c r="J264" s="3"/>
    </row>
    <row r="265" spans="1:10" ht="17.149999999999999" customHeight="1">
      <c r="A265" s="38">
        <v>2</v>
      </c>
      <c r="B265" s="72" t="s">
        <v>49</v>
      </c>
      <c r="C265" s="116"/>
      <c r="D265" s="117"/>
      <c r="E265" s="117"/>
      <c r="F265" s="117"/>
      <c r="G265" s="117"/>
      <c r="H265" s="117"/>
      <c r="I265" s="120"/>
      <c r="J265" s="3"/>
    </row>
    <row r="266" spans="1:10" ht="17.149999999999999" customHeight="1">
      <c r="A266" s="25"/>
      <c r="B266" s="72" t="s">
        <v>50</v>
      </c>
      <c r="C266" s="116"/>
      <c r="D266" s="117"/>
      <c r="E266" s="117"/>
      <c r="F266" s="117"/>
      <c r="G266" s="117"/>
      <c r="H266" s="117"/>
      <c r="I266" s="120"/>
      <c r="J266" s="3"/>
    </row>
    <row r="267" spans="1:10" ht="17.149999999999999" customHeight="1">
      <c r="A267" s="25"/>
      <c r="B267" s="72" t="s">
        <v>51</v>
      </c>
      <c r="C267" s="116"/>
      <c r="D267" s="117"/>
      <c r="E267" s="117"/>
      <c r="F267" s="117"/>
      <c r="G267" s="117"/>
      <c r="H267" s="117"/>
      <c r="I267" s="120"/>
      <c r="J267" s="3"/>
    </row>
    <row r="268" spans="1:10" ht="17.149999999999999" customHeight="1">
      <c r="A268" s="25"/>
      <c r="B268" s="72" t="s">
        <v>52</v>
      </c>
      <c r="C268" s="116"/>
      <c r="D268" s="117"/>
      <c r="E268" s="117"/>
      <c r="F268" s="117"/>
      <c r="G268" s="117"/>
      <c r="H268" s="117"/>
      <c r="I268" s="120"/>
      <c r="J268" s="3"/>
    </row>
    <row r="269" spans="1:10" ht="17.149999999999999" customHeight="1">
      <c r="A269" s="25"/>
      <c r="B269" s="72" t="s">
        <v>53</v>
      </c>
      <c r="C269" s="116"/>
      <c r="D269" s="117"/>
      <c r="E269" s="117"/>
      <c r="F269" s="117"/>
      <c r="G269" s="117"/>
      <c r="H269" s="117"/>
      <c r="I269" s="120"/>
      <c r="J269" s="3"/>
    </row>
    <row r="270" spans="1:10" ht="17.149999999999999" customHeight="1">
      <c r="A270" s="25"/>
      <c r="B270" s="72" t="s">
        <v>54</v>
      </c>
      <c r="C270" s="116"/>
      <c r="D270" s="117"/>
      <c r="E270" s="117"/>
      <c r="F270" s="117"/>
      <c r="G270" s="117"/>
      <c r="H270" s="117"/>
      <c r="I270" s="120"/>
      <c r="J270" s="3"/>
    </row>
    <row r="271" spans="1:10" ht="17.149999999999999" customHeight="1">
      <c r="A271" s="25"/>
      <c r="B271" s="72" t="s">
        <v>55</v>
      </c>
      <c r="C271" s="116"/>
      <c r="D271" s="117"/>
      <c r="E271" s="117"/>
      <c r="F271" s="117"/>
      <c r="G271" s="117"/>
      <c r="H271" s="117"/>
      <c r="I271" s="120"/>
      <c r="J271" s="3"/>
    </row>
    <row r="272" spans="1:10" ht="17.149999999999999" customHeight="1">
      <c r="A272" s="25"/>
      <c r="B272" s="72" t="s">
        <v>58</v>
      </c>
      <c r="C272" s="116"/>
      <c r="D272" s="117"/>
      <c r="E272" s="117"/>
      <c r="F272" s="117"/>
      <c r="G272" s="117"/>
      <c r="H272" s="117"/>
      <c r="I272" s="120"/>
      <c r="J272" s="3"/>
    </row>
    <row r="273" spans="1:10" ht="17.149999999999999" customHeight="1">
      <c r="A273" s="25"/>
      <c r="B273" s="72" t="s">
        <v>59</v>
      </c>
      <c r="C273" s="116"/>
      <c r="D273" s="117"/>
      <c r="E273" s="117"/>
      <c r="F273" s="117"/>
      <c r="G273" s="117"/>
      <c r="H273" s="117"/>
      <c r="I273" s="120"/>
      <c r="J273" s="3"/>
    </row>
    <row r="274" spans="1:10" ht="17.149999999999999" customHeight="1">
      <c r="A274" s="25"/>
      <c r="B274" s="72" t="s">
        <v>60</v>
      </c>
      <c r="C274" s="160"/>
      <c r="D274" s="161"/>
      <c r="E274" s="161"/>
      <c r="F274" s="161"/>
      <c r="G274" s="161"/>
      <c r="H274" s="161"/>
      <c r="I274" s="162"/>
      <c r="J274" s="3"/>
    </row>
    <row r="275" spans="1:10" ht="17.149999999999999" customHeight="1">
      <c r="A275" s="25"/>
      <c r="B275" s="72" t="s">
        <v>200</v>
      </c>
      <c r="C275" s="116"/>
      <c r="D275" s="117"/>
      <c r="E275" s="117"/>
      <c r="F275" s="117"/>
      <c r="G275" s="117"/>
      <c r="H275" s="117"/>
      <c r="I275" s="120"/>
      <c r="J275" s="3"/>
    </row>
    <row r="276" spans="1:10" ht="17.149999999999999" customHeight="1">
      <c r="A276" s="25"/>
      <c r="B276" s="72" t="s">
        <v>61</v>
      </c>
      <c r="C276" s="116"/>
      <c r="D276" s="117"/>
      <c r="E276" s="117"/>
      <c r="F276" s="117"/>
      <c r="G276" s="117"/>
      <c r="H276" s="117"/>
      <c r="I276" s="120"/>
      <c r="J276" s="3"/>
    </row>
    <row r="277" spans="1:10" ht="17.149999999999999" customHeight="1">
      <c r="A277" s="25"/>
      <c r="B277" s="72" t="s">
        <v>201</v>
      </c>
      <c r="C277" s="160"/>
      <c r="D277" s="161"/>
      <c r="E277" s="161"/>
      <c r="F277" s="161"/>
      <c r="G277" s="161"/>
      <c r="H277" s="161"/>
      <c r="I277" s="162"/>
      <c r="J277" s="3"/>
    </row>
    <row r="278" spans="1:10" ht="17.149999999999999" customHeight="1">
      <c r="A278" s="25"/>
      <c r="B278" s="72" t="s">
        <v>202</v>
      </c>
      <c r="C278" s="116"/>
      <c r="D278" s="117"/>
      <c r="E278" s="117"/>
      <c r="F278" s="117"/>
      <c r="G278" s="117"/>
      <c r="H278" s="117"/>
      <c r="I278" s="120"/>
      <c r="J278" s="3"/>
    </row>
    <row r="279" spans="1:10" ht="17.149999999999999" customHeight="1">
      <c r="A279" s="25"/>
      <c r="B279" s="72" t="s">
        <v>62</v>
      </c>
      <c r="C279" s="116"/>
      <c r="D279" s="117"/>
      <c r="E279" s="117"/>
      <c r="F279" s="117"/>
      <c r="G279" s="117"/>
      <c r="H279" s="117"/>
      <c r="I279" s="120"/>
      <c r="J279" s="3"/>
    </row>
    <row r="280" spans="1:10" ht="17.149999999999999" customHeight="1">
      <c r="A280" s="25"/>
      <c r="B280" s="72" t="s">
        <v>203</v>
      </c>
      <c r="C280" s="116"/>
      <c r="D280" s="117"/>
      <c r="E280" s="117"/>
      <c r="F280" s="117"/>
      <c r="G280" s="117"/>
      <c r="H280" s="117"/>
      <c r="I280" s="120"/>
      <c r="J280" s="3"/>
    </row>
    <row r="281" spans="1:10" ht="17.149999999999999" customHeight="1">
      <c r="A281" s="25"/>
      <c r="B281" s="72" t="s">
        <v>66</v>
      </c>
      <c r="C281" s="116"/>
      <c r="D281" s="117"/>
      <c r="E281" s="117"/>
      <c r="F281" s="117"/>
      <c r="G281" s="117"/>
      <c r="H281" s="117"/>
      <c r="I281" s="120"/>
      <c r="J281" s="3"/>
    </row>
    <row r="282" spans="1:10" ht="17.149999999999999" customHeight="1">
      <c r="A282" s="25"/>
      <c r="B282" s="72" t="s">
        <v>67</v>
      </c>
      <c r="C282" s="116"/>
      <c r="D282" s="117"/>
      <c r="E282" s="117"/>
      <c r="F282" s="117"/>
      <c r="G282" s="117"/>
      <c r="H282" s="117"/>
      <c r="I282" s="120"/>
      <c r="J282" s="3"/>
    </row>
    <row r="283" spans="1:10" ht="17.149999999999999" customHeight="1">
      <c r="A283" s="25"/>
      <c r="B283" s="72" t="s">
        <v>68</v>
      </c>
      <c r="C283" s="116"/>
      <c r="D283" s="117"/>
      <c r="E283" s="117"/>
      <c r="F283" s="117"/>
      <c r="G283" s="117"/>
      <c r="H283" s="117"/>
      <c r="I283" s="120"/>
      <c r="J283" s="3"/>
    </row>
    <row r="284" spans="1:10" ht="17.149999999999999" customHeight="1">
      <c r="A284" s="25"/>
      <c r="B284" s="72" t="s">
        <v>69</v>
      </c>
      <c r="C284" s="116"/>
      <c r="D284" s="117"/>
      <c r="E284" s="117"/>
      <c r="F284" s="117"/>
      <c r="G284" s="117"/>
      <c r="H284" s="117"/>
      <c r="I284" s="120"/>
      <c r="J284" s="3"/>
    </row>
    <row r="285" spans="1:10" ht="17.149999999999999" customHeight="1" thickBot="1">
      <c r="A285" s="25"/>
      <c r="B285" s="92"/>
      <c r="C285" s="118"/>
      <c r="D285" s="119"/>
      <c r="E285" s="119"/>
      <c r="F285" s="119"/>
      <c r="G285" s="119"/>
      <c r="H285" s="119"/>
      <c r="I285" s="121"/>
      <c r="J285" s="3"/>
    </row>
    <row r="286" spans="1:10" ht="30" customHeight="1">
      <c r="A286" s="38">
        <v>3</v>
      </c>
      <c r="B286" s="109" t="s">
        <v>547</v>
      </c>
      <c r="C286" s="126">
        <f t="shared" ref="C286:I286" si="5">SUM(C261:C285)</f>
        <v>0</v>
      </c>
      <c r="D286" s="127">
        <f t="shared" si="5"/>
        <v>0</v>
      </c>
      <c r="E286" s="127">
        <f t="shared" si="5"/>
        <v>0</v>
      </c>
      <c r="F286" s="127">
        <f t="shared" si="5"/>
        <v>0</v>
      </c>
      <c r="G286" s="127">
        <f t="shared" si="5"/>
        <v>0</v>
      </c>
      <c r="H286" s="127">
        <f t="shared" si="5"/>
        <v>0</v>
      </c>
      <c r="I286" s="141">
        <f t="shared" si="5"/>
        <v>0</v>
      </c>
      <c r="J286" s="3"/>
    </row>
    <row r="287" spans="1:10" ht="30" customHeight="1">
      <c r="A287" s="38">
        <v>4</v>
      </c>
      <c r="B287" s="159"/>
      <c r="C287" s="157"/>
      <c r="D287" s="157"/>
      <c r="E287" s="157"/>
      <c r="F287" s="157"/>
      <c r="G287" s="157"/>
      <c r="H287" s="157"/>
      <c r="I287" s="158"/>
      <c r="J287" s="3"/>
    </row>
    <row r="288" spans="1:10" ht="30" customHeight="1">
      <c r="A288" s="38">
        <v>5</v>
      </c>
      <c r="B288" s="110" t="s">
        <v>548</v>
      </c>
      <c r="C288" s="135"/>
      <c r="D288" s="136"/>
      <c r="E288" s="136"/>
      <c r="F288" s="136"/>
      <c r="G288" s="136"/>
      <c r="H288" s="136"/>
      <c r="I288" s="142"/>
      <c r="J288" s="3"/>
    </row>
    <row r="289" spans="1:10" ht="30" customHeight="1" thickBot="1">
      <c r="A289" s="38">
        <v>6</v>
      </c>
      <c r="B289" s="111" t="s">
        <v>549</v>
      </c>
      <c r="C289" s="138">
        <f t="shared" ref="C289:I289" si="6">C286+C288</f>
        <v>0</v>
      </c>
      <c r="D289" s="139">
        <f t="shared" si="6"/>
        <v>0</v>
      </c>
      <c r="E289" s="139">
        <f t="shared" si="6"/>
        <v>0</v>
      </c>
      <c r="F289" s="139">
        <f t="shared" si="6"/>
        <v>0</v>
      </c>
      <c r="G289" s="139">
        <f t="shared" si="6"/>
        <v>0</v>
      </c>
      <c r="H289" s="139">
        <f t="shared" si="6"/>
        <v>0</v>
      </c>
      <c r="I289" s="143">
        <f t="shared" si="6"/>
        <v>0</v>
      </c>
      <c r="J289" s="3"/>
    </row>
    <row r="290" spans="1:10" ht="14.15" customHeight="1">
      <c r="A290" s="39"/>
      <c r="B290" s="10"/>
      <c r="C290" s="10"/>
      <c r="D290" s="10"/>
      <c r="E290" s="10"/>
      <c r="F290" s="10"/>
      <c r="G290" s="10"/>
      <c r="H290" s="10"/>
      <c r="I290" s="10"/>
      <c r="J290" s="3"/>
    </row>
    <row r="291" spans="1:10" ht="14.15" customHeight="1">
      <c r="A291" s="10"/>
      <c r="B291" s="10"/>
      <c r="C291" s="10"/>
      <c r="D291" s="10"/>
      <c r="E291" s="10"/>
      <c r="F291" s="10"/>
      <c r="G291" s="10"/>
      <c r="H291" s="10"/>
      <c r="I291" s="10"/>
      <c r="J291" s="3"/>
    </row>
    <row r="292" spans="1:10" ht="14.15" customHeight="1">
      <c r="A292" s="10"/>
      <c r="B292" s="10"/>
      <c r="C292" s="10"/>
      <c r="D292" s="19"/>
      <c r="E292" s="10"/>
      <c r="F292" s="10"/>
      <c r="G292" s="10"/>
      <c r="H292" s="10"/>
      <c r="J292" s="51" t="s">
        <v>560</v>
      </c>
    </row>
    <row r="293" spans="1:10" s="8" customFormat="1" ht="14.15" customHeight="1">
      <c r="A293" s="20"/>
      <c r="B293" s="29"/>
      <c r="C293" s="29"/>
      <c r="D293" s="29"/>
      <c r="E293" s="30" t="s">
        <v>561</v>
      </c>
      <c r="F293" s="29"/>
      <c r="G293" s="29"/>
      <c r="H293" s="29"/>
      <c r="I293" s="20"/>
    </row>
    <row r="294" spans="1:10" ht="14.15" customHeight="1">
      <c r="A294" s="10"/>
      <c r="B294" s="10"/>
      <c r="C294" s="10"/>
      <c r="D294" s="10"/>
      <c r="E294" s="219" t="s">
        <v>515</v>
      </c>
      <c r="F294" s="10"/>
      <c r="G294" s="10"/>
      <c r="H294" s="10"/>
      <c r="I294" s="10"/>
    </row>
    <row r="295" spans="1:10" ht="14.15" customHeight="1">
      <c r="A295" s="10"/>
      <c r="B295" s="10"/>
      <c r="C295" s="10"/>
      <c r="D295" s="10"/>
      <c r="E295" s="219"/>
      <c r="F295" s="10"/>
      <c r="G295" s="10"/>
      <c r="H295" s="10"/>
      <c r="I295" s="10"/>
    </row>
    <row r="296" spans="1:10" ht="14.15" customHeight="1">
      <c r="A296" s="10"/>
      <c r="B296" s="10"/>
      <c r="C296" s="10"/>
      <c r="D296" s="19"/>
      <c r="E296" s="10"/>
      <c r="F296" s="10"/>
      <c r="G296" s="10"/>
      <c r="H296" s="10"/>
      <c r="I296" s="10"/>
      <c r="J296" s="3"/>
    </row>
    <row r="297" spans="1:10" ht="18" customHeight="1" thickBot="1">
      <c r="A297" s="25"/>
      <c r="B297" s="37" t="s">
        <v>562</v>
      </c>
      <c r="C297" s="40" t="s">
        <v>29</v>
      </c>
      <c r="D297" s="40"/>
      <c r="E297" s="44"/>
      <c r="F297" s="44"/>
      <c r="G297" s="44"/>
      <c r="H297" s="44"/>
      <c r="I297" s="10"/>
      <c r="J297" s="6"/>
    </row>
    <row r="298" spans="1:10" ht="39.75" customHeight="1">
      <c r="A298" s="25"/>
      <c r="B298" s="112" t="s">
        <v>191</v>
      </c>
      <c r="C298" s="108" t="s">
        <v>563</v>
      </c>
      <c r="D298" s="113" t="s">
        <v>564</v>
      </c>
      <c r="E298" s="112" t="s">
        <v>565</v>
      </c>
      <c r="F298" s="10"/>
      <c r="G298" s="10"/>
      <c r="H298" s="10"/>
      <c r="I298" s="10"/>
    </row>
    <row r="299" spans="1:10" ht="12" customHeight="1" thickBot="1">
      <c r="A299" s="25"/>
      <c r="B299" s="84" t="s">
        <v>34</v>
      </c>
      <c r="C299" s="47">
        <v>15</v>
      </c>
      <c r="D299" s="42">
        <v>16</v>
      </c>
      <c r="E299" s="84">
        <v>17</v>
      </c>
      <c r="F299" s="10"/>
      <c r="G299" s="10"/>
      <c r="H299" s="10"/>
      <c r="I299" s="10"/>
    </row>
    <row r="300" spans="1:10" ht="17.149999999999999" customHeight="1">
      <c r="A300" s="25"/>
      <c r="B300" s="72" t="s">
        <v>39</v>
      </c>
      <c r="C300" s="116"/>
      <c r="D300" s="122"/>
      <c r="E300" s="124">
        <f>SUM(C222:I222)+SUM(C261:I261)+SUM(C300:D300)</f>
        <v>0</v>
      </c>
      <c r="F300" s="10"/>
      <c r="G300" s="10"/>
      <c r="H300" s="10"/>
      <c r="I300" s="10"/>
    </row>
    <row r="301" spans="1:10" ht="17.149999999999999" customHeight="1">
      <c r="A301" s="38">
        <v>1</v>
      </c>
      <c r="B301" s="72" t="s">
        <v>41</v>
      </c>
      <c r="C301" s="116"/>
      <c r="D301" s="122"/>
      <c r="E301" s="124">
        <f>SUM(C223:I223)+SUM(C262:I262)+SUM(C301:D301)</f>
        <v>0</v>
      </c>
      <c r="F301" s="10"/>
      <c r="G301" s="10"/>
      <c r="H301" s="10"/>
      <c r="I301" s="10"/>
    </row>
    <row r="302" spans="1:10" ht="17.149999999999999" customHeight="1">
      <c r="A302" s="25"/>
      <c r="B302" s="72" t="s">
        <v>47</v>
      </c>
      <c r="C302" s="116"/>
      <c r="D302" s="122"/>
      <c r="E302" s="124">
        <f>SUM(C224:I224)+SUM(C263:I263)+SUM(C302:D302)</f>
        <v>0</v>
      </c>
      <c r="F302" s="10"/>
      <c r="G302" s="10"/>
      <c r="H302" s="10"/>
      <c r="I302" s="10"/>
    </row>
    <row r="303" spans="1:10" ht="17.149999999999999" customHeight="1">
      <c r="A303" s="25"/>
      <c r="B303" s="72" t="s">
        <v>48</v>
      </c>
      <c r="C303" s="160"/>
      <c r="D303" s="161"/>
      <c r="E303" s="158"/>
      <c r="F303" s="10"/>
      <c r="G303" s="10"/>
      <c r="H303" s="10"/>
      <c r="I303" s="10"/>
    </row>
    <row r="304" spans="1:10" ht="17.149999999999999" customHeight="1">
      <c r="A304" s="38">
        <v>2</v>
      </c>
      <c r="B304" s="72" t="s">
        <v>49</v>
      </c>
      <c r="C304" s="116"/>
      <c r="D304" s="122"/>
      <c r="E304" s="124">
        <f t="shared" ref="E304:E312" si="7">SUM(C226:I226)+SUM(C265:I265)+SUM(C304:D304)</f>
        <v>0</v>
      </c>
      <c r="F304" s="10"/>
      <c r="G304" s="10"/>
      <c r="H304" s="10"/>
      <c r="I304" s="10"/>
    </row>
    <row r="305" spans="1:9" ht="17.149999999999999" customHeight="1">
      <c r="A305" s="25"/>
      <c r="B305" s="72" t="s">
        <v>50</v>
      </c>
      <c r="C305" s="116"/>
      <c r="D305" s="122"/>
      <c r="E305" s="124">
        <f t="shared" si="7"/>
        <v>0</v>
      </c>
      <c r="F305" s="10"/>
      <c r="G305" s="10"/>
      <c r="H305" s="10"/>
      <c r="I305" s="10"/>
    </row>
    <row r="306" spans="1:9" ht="17.149999999999999" customHeight="1">
      <c r="A306" s="25"/>
      <c r="B306" s="72" t="s">
        <v>51</v>
      </c>
      <c r="C306" s="116"/>
      <c r="D306" s="122"/>
      <c r="E306" s="124">
        <f t="shared" si="7"/>
        <v>0</v>
      </c>
      <c r="F306" s="10"/>
      <c r="G306" s="10"/>
      <c r="H306" s="10"/>
      <c r="I306" s="10"/>
    </row>
    <row r="307" spans="1:9" ht="17.149999999999999" customHeight="1">
      <c r="A307" s="25"/>
      <c r="B307" s="72" t="s">
        <v>52</v>
      </c>
      <c r="C307" s="116"/>
      <c r="D307" s="122"/>
      <c r="E307" s="124">
        <f t="shared" si="7"/>
        <v>0</v>
      </c>
      <c r="F307" s="10"/>
      <c r="G307" s="10"/>
      <c r="H307" s="10"/>
      <c r="I307" s="10"/>
    </row>
    <row r="308" spans="1:9" ht="17.149999999999999" customHeight="1">
      <c r="A308" s="25"/>
      <c r="B308" s="72" t="s">
        <v>53</v>
      </c>
      <c r="C308" s="116"/>
      <c r="D308" s="122"/>
      <c r="E308" s="124">
        <f t="shared" si="7"/>
        <v>0</v>
      </c>
      <c r="F308" s="10"/>
      <c r="G308" s="10"/>
      <c r="H308" s="10"/>
      <c r="I308" s="10"/>
    </row>
    <row r="309" spans="1:9" ht="17.149999999999999" customHeight="1">
      <c r="A309" s="25"/>
      <c r="B309" s="72" t="s">
        <v>54</v>
      </c>
      <c r="C309" s="116"/>
      <c r="D309" s="122"/>
      <c r="E309" s="124">
        <f t="shared" si="7"/>
        <v>0</v>
      </c>
      <c r="F309" s="10"/>
      <c r="G309" s="10"/>
      <c r="H309" s="10"/>
      <c r="I309" s="10"/>
    </row>
    <row r="310" spans="1:9" ht="17.149999999999999" customHeight="1">
      <c r="A310" s="25"/>
      <c r="B310" s="72" t="s">
        <v>55</v>
      </c>
      <c r="C310" s="116"/>
      <c r="D310" s="122"/>
      <c r="E310" s="124">
        <f t="shared" si="7"/>
        <v>0</v>
      </c>
      <c r="F310" s="10"/>
      <c r="G310" s="10"/>
      <c r="H310" s="10"/>
      <c r="I310" s="10"/>
    </row>
    <row r="311" spans="1:9" ht="17.149999999999999" customHeight="1">
      <c r="A311" s="25"/>
      <c r="B311" s="72" t="s">
        <v>58</v>
      </c>
      <c r="C311" s="116"/>
      <c r="D311" s="122"/>
      <c r="E311" s="124">
        <f t="shared" si="7"/>
        <v>0</v>
      </c>
      <c r="F311" s="10"/>
      <c r="G311" s="10"/>
      <c r="H311" s="10"/>
      <c r="I311" s="10"/>
    </row>
    <row r="312" spans="1:9" ht="17.149999999999999" customHeight="1">
      <c r="A312" s="25"/>
      <c r="B312" s="72" t="s">
        <v>59</v>
      </c>
      <c r="C312" s="116"/>
      <c r="D312" s="122"/>
      <c r="E312" s="124">
        <f t="shared" si="7"/>
        <v>0</v>
      </c>
      <c r="F312" s="10"/>
      <c r="G312" s="10"/>
      <c r="H312" s="10"/>
      <c r="I312" s="10"/>
    </row>
    <row r="313" spans="1:9" ht="17.149999999999999" customHeight="1">
      <c r="A313" s="25"/>
      <c r="B313" s="72" t="s">
        <v>60</v>
      </c>
      <c r="C313" s="160"/>
      <c r="D313" s="161"/>
      <c r="E313" s="158"/>
      <c r="F313" s="10"/>
      <c r="G313" s="10"/>
      <c r="H313" s="10"/>
      <c r="I313" s="10"/>
    </row>
    <row r="314" spans="1:9" ht="17.149999999999999" customHeight="1">
      <c r="A314" s="25"/>
      <c r="B314" s="72" t="s">
        <v>200</v>
      </c>
      <c r="C314" s="116"/>
      <c r="D314" s="122"/>
      <c r="E314" s="124">
        <f>SUM(C236:I236)+SUM(C275:I275)+SUM(C314:D314)</f>
        <v>0</v>
      </c>
      <c r="F314" s="10"/>
      <c r="G314" s="10"/>
      <c r="H314" s="10"/>
      <c r="I314" s="10"/>
    </row>
    <row r="315" spans="1:9" ht="17.149999999999999" customHeight="1">
      <c r="A315" s="25"/>
      <c r="B315" s="72" t="s">
        <v>61</v>
      </c>
      <c r="C315" s="116"/>
      <c r="D315" s="122"/>
      <c r="E315" s="124">
        <f>SUM(C237:I237)+SUM(C276:I276)+SUM(C315:D315)</f>
        <v>0</v>
      </c>
      <c r="F315" s="10"/>
      <c r="G315" s="10"/>
      <c r="H315" s="10"/>
      <c r="I315" s="10"/>
    </row>
    <row r="316" spans="1:9" ht="17.149999999999999" customHeight="1">
      <c r="A316" s="25"/>
      <c r="B316" s="72" t="s">
        <v>201</v>
      </c>
      <c r="C316" s="160"/>
      <c r="D316" s="161"/>
      <c r="E316" s="158"/>
      <c r="F316" s="10"/>
      <c r="G316" s="10"/>
      <c r="H316" s="10"/>
      <c r="I316" s="10"/>
    </row>
    <row r="317" spans="1:9" ht="17.149999999999999" customHeight="1">
      <c r="A317" s="25"/>
      <c r="B317" s="72" t="s">
        <v>202</v>
      </c>
      <c r="C317" s="116"/>
      <c r="D317" s="122"/>
      <c r="E317" s="124">
        <f t="shared" ref="E317:E324" si="8">SUM(C239:I239)+SUM(C278:I278)+SUM(C317:D317)</f>
        <v>0</v>
      </c>
      <c r="F317" s="10"/>
      <c r="G317" s="10"/>
      <c r="H317" s="10"/>
      <c r="I317" s="10"/>
    </row>
    <row r="318" spans="1:9" ht="17.149999999999999" customHeight="1">
      <c r="A318" s="25"/>
      <c r="B318" s="72" t="s">
        <v>62</v>
      </c>
      <c r="C318" s="116"/>
      <c r="D318" s="122"/>
      <c r="E318" s="124">
        <f t="shared" si="8"/>
        <v>0</v>
      </c>
      <c r="F318" s="10"/>
      <c r="G318" s="10"/>
      <c r="H318" s="10"/>
      <c r="I318" s="10"/>
    </row>
    <row r="319" spans="1:9" ht="17.149999999999999" customHeight="1">
      <c r="A319" s="25"/>
      <c r="B319" s="72" t="s">
        <v>203</v>
      </c>
      <c r="C319" s="116"/>
      <c r="D319" s="122"/>
      <c r="E319" s="124">
        <f t="shared" si="8"/>
        <v>0</v>
      </c>
      <c r="F319" s="10"/>
      <c r="G319" s="10"/>
      <c r="H319" s="10"/>
      <c r="I319" s="10"/>
    </row>
    <row r="320" spans="1:9" ht="17.149999999999999" customHeight="1">
      <c r="A320" s="25"/>
      <c r="B320" s="72" t="s">
        <v>66</v>
      </c>
      <c r="C320" s="116"/>
      <c r="D320" s="122"/>
      <c r="E320" s="124">
        <f t="shared" si="8"/>
        <v>0</v>
      </c>
      <c r="F320" s="10"/>
      <c r="G320" s="10"/>
      <c r="H320" s="10"/>
      <c r="I320" s="10"/>
    </row>
    <row r="321" spans="1:10" ht="17.149999999999999" customHeight="1">
      <c r="A321" s="25"/>
      <c r="B321" s="72" t="s">
        <v>67</v>
      </c>
      <c r="C321" s="116"/>
      <c r="D321" s="122"/>
      <c r="E321" s="124">
        <f t="shared" si="8"/>
        <v>0</v>
      </c>
      <c r="F321" s="10"/>
      <c r="G321" s="10"/>
      <c r="H321" s="10"/>
      <c r="I321" s="10"/>
    </row>
    <row r="322" spans="1:10" ht="17.149999999999999" customHeight="1">
      <c r="A322" s="25"/>
      <c r="B322" s="72" t="s">
        <v>68</v>
      </c>
      <c r="C322" s="116"/>
      <c r="D322" s="122"/>
      <c r="E322" s="124">
        <f t="shared" si="8"/>
        <v>0</v>
      </c>
      <c r="F322" s="10"/>
      <c r="G322" s="10"/>
      <c r="H322" s="10"/>
      <c r="I322" s="10"/>
    </row>
    <row r="323" spans="1:10" ht="17.149999999999999" customHeight="1">
      <c r="A323" s="25"/>
      <c r="B323" s="72" t="s">
        <v>69</v>
      </c>
      <c r="C323" s="116"/>
      <c r="D323" s="122"/>
      <c r="E323" s="124">
        <f t="shared" si="8"/>
        <v>0</v>
      </c>
      <c r="F323" s="10"/>
      <c r="G323" s="10"/>
      <c r="H323" s="10"/>
      <c r="I323" s="10"/>
    </row>
    <row r="324" spans="1:10" ht="17.149999999999999" customHeight="1" thickBot="1">
      <c r="A324" s="25"/>
      <c r="B324" s="92"/>
      <c r="C324" s="118"/>
      <c r="D324" s="123"/>
      <c r="E324" s="125">
        <f t="shared" si="8"/>
        <v>0</v>
      </c>
      <c r="F324" s="10"/>
      <c r="G324" s="10"/>
      <c r="H324" s="10"/>
      <c r="I324" s="10"/>
    </row>
    <row r="325" spans="1:10" ht="30" customHeight="1">
      <c r="A325" s="38">
        <v>3</v>
      </c>
      <c r="B325" s="109" t="s">
        <v>547</v>
      </c>
      <c r="C325" s="126">
        <f>SUM(C300:C324)</f>
        <v>0</v>
      </c>
      <c r="D325" s="127">
        <f>SUM(D300:D324)</f>
        <v>0</v>
      </c>
      <c r="E325" s="128">
        <f>SUM(E300:E324)</f>
        <v>0</v>
      </c>
      <c r="F325" s="10"/>
      <c r="G325" s="10"/>
      <c r="H325" s="10"/>
      <c r="I325" s="10"/>
    </row>
    <row r="326" spans="1:10" ht="24" customHeight="1">
      <c r="A326" s="45">
        <v>4</v>
      </c>
      <c r="B326" s="114" t="s">
        <v>566</v>
      </c>
      <c r="C326" s="129"/>
      <c r="D326" s="130"/>
      <c r="E326" s="131">
        <f>E325-E301-E304</f>
        <v>0</v>
      </c>
      <c r="F326" s="10"/>
      <c r="G326" s="10"/>
      <c r="H326" s="10"/>
      <c r="I326" s="10"/>
    </row>
    <row r="327" spans="1:10" ht="9.75" customHeight="1">
      <c r="A327" s="38"/>
      <c r="B327" s="115" t="s">
        <v>567</v>
      </c>
      <c r="C327" s="132"/>
      <c r="D327" s="133"/>
      <c r="E327" s="134"/>
      <c r="F327" s="10"/>
      <c r="G327" s="10"/>
      <c r="H327" s="10"/>
      <c r="I327" s="10"/>
    </row>
    <row r="328" spans="1:10" ht="30" customHeight="1">
      <c r="A328" s="38">
        <v>5</v>
      </c>
      <c r="B328" s="110" t="s">
        <v>548</v>
      </c>
      <c r="C328" s="135"/>
      <c r="D328" s="136"/>
      <c r="E328" s="137">
        <f>SUM(C249:I249)+SUM(C288:I288)+SUM(C328:D328)</f>
        <v>0</v>
      </c>
      <c r="F328" s="10"/>
      <c r="G328" s="10"/>
      <c r="H328" s="10"/>
      <c r="I328" s="10"/>
    </row>
    <row r="329" spans="1:10" ht="30" customHeight="1" thickBot="1">
      <c r="A329" s="38">
        <v>6</v>
      </c>
      <c r="B329" s="111" t="s">
        <v>549</v>
      </c>
      <c r="C329" s="138">
        <f>C325+C328</f>
        <v>0</v>
      </c>
      <c r="D329" s="139">
        <f>D325+D328</f>
        <v>0</v>
      </c>
      <c r="E329" s="140">
        <f>E325+E328</f>
        <v>0</v>
      </c>
      <c r="F329" s="10"/>
      <c r="G329" s="10"/>
      <c r="H329" s="10"/>
      <c r="I329" s="10"/>
    </row>
    <row r="330" spans="1:10" ht="18" customHeight="1">
      <c r="A330" s="10"/>
      <c r="B330" s="10" t="s">
        <v>568</v>
      </c>
      <c r="C330" s="10"/>
      <c r="D330" s="10"/>
      <c r="E330" s="10"/>
      <c r="F330" s="10"/>
      <c r="G330" s="10"/>
      <c r="H330" s="10"/>
      <c r="I330" s="10"/>
    </row>
    <row r="331" spans="1:10" ht="18" customHeight="1">
      <c r="A331" s="10"/>
      <c r="B331" s="10" t="s">
        <v>569</v>
      </c>
      <c r="C331" s="10"/>
      <c r="D331" s="10"/>
      <c r="E331" s="10"/>
      <c r="F331" s="10"/>
      <c r="G331" s="10"/>
      <c r="H331" s="10"/>
      <c r="I331" s="10"/>
    </row>
    <row r="332" spans="1:10" ht="18" customHeight="1">
      <c r="A332" s="10"/>
      <c r="B332" s="46" t="s">
        <v>570</v>
      </c>
      <c r="C332" s="10"/>
      <c r="D332" s="10"/>
      <c r="E332" s="10"/>
      <c r="F332" s="10"/>
      <c r="G332" s="10"/>
      <c r="H332" s="10"/>
      <c r="I332" s="10"/>
    </row>
    <row r="333" spans="1:10" ht="14.15" customHeight="1">
      <c r="A333" s="10"/>
      <c r="B333" s="10"/>
      <c r="C333" s="10"/>
      <c r="D333" s="19"/>
      <c r="E333" s="10"/>
      <c r="F333" s="10"/>
      <c r="G333" s="10"/>
      <c r="H333" s="10"/>
      <c r="J333" s="51" t="s">
        <v>571</v>
      </c>
    </row>
    <row r="334" spans="1:10" s="8" customFormat="1" ht="14.15" customHeight="1">
      <c r="A334" s="20"/>
      <c r="B334" s="29"/>
      <c r="C334" s="29"/>
      <c r="D334" s="29"/>
      <c r="E334" s="30" t="s">
        <v>572</v>
      </c>
      <c r="F334" s="29"/>
      <c r="G334" s="29"/>
      <c r="H334" s="29"/>
      <c r="I334" s="20"/>
    </row>
    <row r="335" spans="1:10" ht="14.15" customHeight="1">
      <c r="A335" s="10"/>
      <c r="B335" s="10"/>
      <c r="C335" s="10"/>
      <c r="D335" s="10"/>
      <c r="E335" s="219" t="s">
        <v>515</v>
      </c>
      <c r="F335" s="10"/>
      <c r="G335" s="10"/>
      <c r="H335" s="10"/>
      <c r="I335" s="10"/>
    </row>
    <row r="336" spans="1:10" ht="14.15" customHeight="1">
      <c r="A336" s="10"/>
      <c r="B336" s="10"/>
      <c r="C336" s="10"/>
      <c r="D336" s="10"/>
      <c r="E336" s="219"/>
      <c r="F336" s="10"/>
      <c r="G336" s="10"/>
      <c r="H336" s="10"/>
      <c r="I336" s="10"/>
    </row>
    <row r="337" spans="1:9" ht="14.15" customHeight="1" thickBot="1">
      <c r="A337" s="10"/>
      <c r="B337" s="10"/>
      <c r="C337" s="10"/>
      <c r="D337" s="10"/>
      <c r="E337" s="10"/>
      <c r="F337" s="10"/>
      <c r="G337" s="10"/>
      <c r="H337" s="10"/>
      <c r="I337" s="10"/>
    </row>
    <row r="338" spans="1:9" ht="18" customHeight="1" thickBot="1">
      <c r="A338" s="25"/>
      <c r="B338" s="37" t="s">
        <v>538</v>
      </c>
      <c r="C338" s="106" t="s">
        <v>539</v>
      </c>
      <c r="D338" s="163"/>
      <c r="E338" s="25"/>
      <c r="F338" s="25"/>
      <c r="G338" s="25"/>
      <c r="H338" s="25"/>
      <c r="I338" s="25"/>
    </row>
    <row r="339" spans="1:9" ht="39" customHeight="1">
      <c r="A339" s="25"/>
      <c r="B339" s="112" t="s">
        <v>191</v>
      </c>
      <c r="C339" s="74" t="s">
        <v>573</v>
      </c>
      <c r="D339" s="75" t="s">
        <v>541</v>
      </c>
      <c r="E339" s="75" t="s">
        <v>542</v>
      </c>
      <c r="F339" s="75" t="s">
        <v>543</v>
      </c>
      <c r="G339" s="75" t="s">
        <v>544</v>
      </c>
      <c r="H339" s="75" t="s">
        <v>545</v>
      </c>
      <c r="I339" s="76" t="s">
        <v>546</v>
      </c>
    </row>
    <row r="340" spans="1:9" ht="11.15" customHeight="1" thickBot="1">
      <c r="A340" s="25"/>
      <c r="B340" s="84" t="s">
        <v>35</v>
      </c>
      <c r="C340" s="35">
        <v>1</v>
      </c>
      <c r="D340" s="27">
        <v>2</v>
      </c>
      <c r="E340" s="27">
        <v>3</v>
      </c>
      <c r="F340" s="27">
        <v>4</v>
      </c>
      <c r="G340" s="27">
        <v>5</v>
      </c>
      <c r="H340" s="27">
        <v>6</v>
      </c>
      <c r="I340" s="32">
        <v>7</v>
      </c>
    </row>
    <row r="341" spans="1:9" ht="17.149999999999999" customHeight="1">
      <c r="A341" s="25"/>
      <c r="B341" s="91" t="s">
        <v>39</v>
      </c>
      <c r="C341" s="164"/>
      <c r="D341" s="165"/>
      <c r="E341" s="165"/>
      <c r="F341" s="165"/>
      <c r="G341" s="165"/>
      <c r="H341" s="165"/>
      <c r="I341" s="169"/>
    </row>
    <row r="342" spans="1:9" ht="17.149999999999999" customHeight="1">
      <c r="A342" s="38">
        <v>1</v>
      </c>
      <c r="B342" s="72" t="s">
        <v>41</v>
      </c>
      <c r="C342" s="170"/>
      <c r="D342" s="117"/>
      <c r="E342" s="117"/>
      <c r="F342" s="117"/>
      <c r="G342" s="117"/>
      <c r="H342" s="117"/>
      <c r="I342" s="120"/>
    </row>
    <row r="343" spans="1:9" ht="17.149999999999999" customHeight="1">
      <c r="A343" s="25"/>
      <c r="B343" s="72" t="s">
        <v>47</v>
      </c>
      <c r="C343" s="170"/>
      <c r="D343" s="117"/>
      <c r="E343" s="117"/>
      <c r="F343" s="117"/>
      <c r="G343" s="117"/>
      <c r="H343" s="117"/>
      <c r="I343" s="120"/>
    </row>
    <row r="344" spans="1:9" ht="17.149999999999999" customHeight="1">
      <c r="A344" s="25"/>
      <c r="B344" s="72" t="s">
        <v>48</v>
      </c>
      <c r="C344" s="170"/>
      <c r="D344" s="117"/>
      <c r="E344" s="117"/>
      <c r="F344" s="117"/>
      <c r="G344" s="117"/>
      <c r="H344" s="117"/>
      <c r="I344" s="120"/>
    </row>
    <row r="345" spans="1:9" ht="17.149999999999999" customHeight="1">
      <c r="A345" s="38">
        <v>2</v>
      </c>
      <c r="B345" s="72" t="s">
        <v>49</v>
      </c>
      <c r="C345" s="160"/>
      <c r="D345" s="161"/>
      <c r="E345" s="161"/>
      <c r="F345" s="161"/>
      <c r="G345" s="161"/>
      <c r="H345" s="161"/>
      <c r="I345" s="162"/>
    </row>
    <row r="346" spans="1:9" ht="17.149999999999999" customHeight="1">
      <c r="A346" s="25"/>
      <c r="B346" s="72" t="s">
        <v>50</v>
      </c>
      <c r="C346" s="170"/>
      <c r="D346" s="117"/>
      <c r="E346" s="117"/>
      <c r="F346" s="117"/>
      <c r="G346" s="117"/>
      <c r="H346" s="117"/>
      <c r="I346" s="120"/>
    </row>
    <row r="347" spans="1:9" ht="17.149999999999999" customHeight="1">
      <c r="A347" s="25"/>
      <c r="B347" s="72" t="s">
        <v>51</v>
      </c>
      <c r="C347" s="170"/>
      <c r="D347" s="117"/>
      <c r="E347" s="117"/>
      <c r="F347" s="117"/>
      <c r="G347" s="117"/>
      <c r="H347" s="117"/>
      <c r="I347" s="120"/>
    </row>
    <row r="348" spans="1:9" ht="17.149999999999999" customHeight="1">
      <c r="A348" s="25"/>
      <c r="B348" s="72" t="s">
        <v>52</v>
      </c>
      <c r="C348" s="170"/>
      <c r="D348" s="117"/>
      <c r="E348" s="117"/>
      <c r="F348" s="117"/>
      <c r="G348" s="117"/>
      <c r="H348" s="117"/>
      <c r="I348" s="120"/>
    </row>
    <row r="349" spans="1:9" ht="17.149999999999999" customHeight="1">
      <c r="A349" s="25"/>
      <c r="B349" s="72" t="s">
        <v>53</v>
      </c>
      <c r="C349" s="170"/>
      <c r="D349" s="117"/>
      <c r="E349" s="117"/>
      <c r="F349" s="117"/>
      <c r="G349" s="117"/>
      <c r="H349" s="117"/>
      <c r="I349" s="120"/>
    </row>
    <row r="350" spans="1:9" ht="17.149999999999999" customHeight="1">
      <c r="A350" s="25"/>
      <c r="B350" s="72" t="s">
        <v>54</v>
      </c>
      <c r="C350" s="170"/>
      <c r="D350" s="117"/>
      <c r="E350" s="117"/>
      <c r="F350" s="117"/>
      <c r="G350" s="117"/>
      <c r="H350" s="117"/>
      <c r="I350" s="120"/>
    </row>
    <row r="351" spans="1:9" ht="17.149999999999999" customHeight="1">
      <c r="A351" s="25"/>
      <c r="B351" s="72" t="s">
        <v>55</v>
      </c>
      <c r="C351" s="170"/>
      <c r="D351" s="117"/>
      <c r="E351" s="117"/>
      <c r="F351" s="117"/>
      <c r="G351" s="117"/>
      <c r="H351" s="117"/>
      <c r="I351" s="120"/>
    </row>
    <row r="352" spans="1:9" ht="17.149999999999999" customHeight="1">
      <c r="A352" s="25"/>
      <c r="B352" s="72" t="s">
        <v>58</v>
      </c>
      <c r="C352" s="170"/>
      <c r="D352" s="117"/>
      <c r="E352" s="117"/>
      <c r="F352" s="117"/>
      <c r="G352" s="117"/>
      <c r="H352" s="117"/>
      <c r="I352" s="120"/>
    </row>
    <row r="353" spans="1:9" ht="17.149999999999999" customHeight="1">
      <c r="A353" s="25"/>
      <c r="B353" s="72" t="s">
        <v>59</v>
      </c>
      <c r="C353" s="170"/>
      <c r="D353" s="117"/>
      <c r="E353" s="117"/>
      <c r="F353" s="117"/>
      <c r="G353" s="117"/>
      <c r="H353" s="117"/>
      <c r="I353" s="120"/>
    </row>
    <row r="354" spans="1:9" ht="17.149999999999999" customHeight="1">
      <c r="A354" s="25"/>
      <c r="B354" s="72" t="s">
        <v>60</v>
      </c>
      <c r="C354" s="170"/>
      <c r="D354" s="117"/>
      <c r="E354" s="117"/>
      <c r="F354" s="117"/>
      <c r="G354" s="117"/>
      <c r="H354" s="117"/>
      <c r="I354" s="120"/>
    </row>
    <row r="355" spans="1:9" ht="17.149999999999999" customHeight="1">
      <c r="A355" s="25"/>
      <c r="B355" s="72" t="s">
        <v>200</v>
      </c>
      <c r="C355" s="170"/>
      <c r="D355" s="117"/>
      <c r="E355" s="117"/>
      <c r="F355" s="117"/>
      <c r="G355" s="117"/>
      <c r="H355" s="117"/>
      <c r="I355" s="120"/>
    </row>
    <row r="356" spans="1:9" ht="17.149999999999999" customHeight="1">
      <c r="A356" s="25"/>
      <c r="B356" s="72" t="s">
        <v>61</v>
      </c>
      <c r="C356" s="170"/>
      <c r="D356" s="117"/>
      <c r="E356" s="117"/>
      <c r="F356" s="117"/>
      <c r="G356" s="117"/>
      <c r="H356" s="117"/>
      <c r="I356" s="120"/>
    </row>
    <row r="357" spans="1:9" ht="17.149999999999999" customHeight="1">
      <c r="A357" s="25"/>
      <c r="B357" s="72" t="s">
        <v>201</v>
      </c>
      <c r="C357" s="170"/>
      <c r="D357" s="117"/>
      <c r="E357" s="117"/>
      <c r="F357" s="117"/>
      <c r="G357" s="117"/>
      <c r="H357" s="117"/>
      <c r="I357" s="120"/>
    </row>
    <row r="358" spans="1:9" ht="17.149999999999999" customHeight="1">
      <c r="A358" s="25"/>
      <c r="B358" s="72" t="s">
        <v>202</v>
      </c>
      <c r="C358" s="170"/>
      <c r="D358" s="117"/>
      <c r="E358" s="117"/>
      <c r="F358" s="117"/>
      <c r="G358" s="117"/>
      <c r="H358" s="117"/>
      <c r="I358" s="120"/>
    </row>
    <row r="359" spans="1:9" ht="17.149999999999999" customHeight="1">
      <c r="A359" s="25"/>
      <c r="B359" s="72" t="s">
        <v>62</v>
      </c>
      <c r="C359" s="170"/>
      <c r="D359" s="117"/>
      <c r="E359" s="117"/>
      <c r="F359" s="117"/>
      <c r="G359" s="117"/>
      <c r="H359" s="117"/>
      <c r="I359" s="120"/>
    </row>
    <row r="360" spans="1:9" ht="17.149999999999999" customHeight="1">
      <c r="A360" s="25"/>
      <c r="B360" s="72" t="s">
        <v>203</v>
      </c>
      <c r="C360" s="170"/>
      <c r="D360" s="117"/>
      <c r="E360" s="117"/>
      <c r="F360" s="117"/>
      <c r="G360" s="117"/>
      <c r="H360" s="117"/>
      <c r="I360" s="120"/>
    </row>
    <row r="361" spans="1:9" ht="17.149999999999999" customHeight="1">
      <c r="A361" s="25"/>
      <c r="B361" s="72" t="s">
        <v>66</v>
      </c>
      <c r="C361" s="170"/>
      <c r="D361" s="117"/>
      <c r="E361" s="117"/>
      <c r="F361" s="117"/>
      <c r="G361" s="117"/>
      <c r="H361" s="117"/>
      <c r="I361" s="120"/>
    </row>
    <row r="362" spans="1:9" ht="17.149999999999999" customHeight="1">
      <c r="A362" s="25"/>
      <c r="B362" s="72" t="s">
        <v>67</v>
      </c>
      <c r="C362" s="170"/>
      <c r="D362" s="117"/>
      <c r="E362" s="117"/>
      <c r="F362" s="117"/>
      <c r="G362" s="117"/>
      <c r="H362" s="117"/>
      <c r="I362" s="120"/>
    </row>
    <row r="363" spans="1:9" ht="17.149999999999999" customHeight="1">
      <c r="A363" s="25"/>
      <c r="B363" s="72" t="s">
        <v>68</v>
      </c>
      <c r="C363" s="170"/>
      <c r="D363" s="117"/>
      <c r="E363" s="117"/>
      <c r="F363" s="117"/>
      <c r="G363" s="117"/>
      <c r="H363" s="117"/>
      <c r="I363" s="120"/>
    </row>
    <row r="364" spans="1:9" ht="17.149999999999999" customHeight="1">
      <c r="A364" s="25"/>
      <c r="B364" s="72" t="s">
        <v>69</v>
      </c>
      <c r="C364" s="170"/>
      <c r="D364" s="117"/>
      <c r="E364" s="117"/>
      <c r="F364" s="117"/>
      <c r="G364" s="117"/>
      <c r="H364" s="117"/>
      <c r="I364" s="120"/>
    </row>
    <row r="365" spans="1:9" ht="17.149999999999999" customHeight="1" thickBot="1">
      <c r="A365" s="25"/>
      <c r="B365" s="92"/>
      <c r="C365" s="171"/>
      <c r="D365" s="119"/>
      <c r="E365" s="119"/>
      <c r="F365" s="119"/>
      <c r="G365" s="119"/>
      <c r="H365" s="119"/>
      <c r="I365" s="121"/>
    </row>
    <row r="366" spans="1:9" ht="30" customHeight="1">
      <c r="A366" s="38">
        <v>3</v>
      </c>
      <c r="B366" s="109" t="s">
        <v>574</v>
      </c>
      <c r="C366" s="166">
        <f t="shared" ref="C366:I366" si="9">SUM(C341:C365)</f>
        <v>0</v>
      </c>
      <c r="D366" s="127">
        <f>SUM(D341:D365)</f>
        <v>0</v>
      </c>
      <c r="E366" s="127">
        <f t="shared" si="9"/>
        <v>0</v>
      </c>
      <c r="F366" s="127">
        <f t="shared" si="9"/>
        <v>0</v>
      </c>
      <c r="G366" s="127">
        <f t="shared" si="9"/>
        <v>0</v>
      </c>
      <c r="H366" s="127">
        <f t="shared" si="9"/>
        <v>0</v>
      </c>
      <c r="I366" s="141">
        <f t="shared" si="9"/>
        <v>0</v>
      </c>
    </row>
    <row r="367" spans="1:9" ht="30" customHeight="1">
      <c r="A367" s="38">
        <v>4</v>
      </c>
      <c r="B367" s="159"/>
      <c r="C367" s="157"/>
      <c r="D367" s="157"/>
      <c r="E367" s="157"/>
      <c r="F367" s="157"/>
      <c r="G367" s="157"/>
      <c r="H367" s="157"/>
      <c r="I367" s="158"/>
    </row>
    <row r="368" spans="1:9" ht="30" customHeight="1">
      <c r="A368" s="38">
        <v>5</v>
      </c>
      <c r="B368" s="110" t="s">
        <v>575</v>
      </c>
      <c r="C368" s="167"/>
      <c r="D368" s="136"/>
      <c r="E368" s="136"/>
      <c r="F368" s="136"/>
      <c r="G368" s="136"/>
      <c r="H368" s="136"/>
      <c r="I368" s="142"/>
    </row>
    <row r="369" spans="1:11" ht="30" customHeight="1" thickBot="1">
      <c r="A369" s="38">
        <v>6</v>
      </c>
      <c r="B369" s="111" t="s">
        <v>576</v>
      </c>
      <c r="C369" s="168">
        <f t="shared" ref="C369:I369" si="10">C366+C368</f>
        <v>0</v>
      </c>
      <c r="D369" s="139">
        <f t="shared" si="10"/>
        <v>0</v>
      </c>
      <c r="E369" s="139">
        <f t="shared" si="10"/>
        <v>0</v>
      </c>
      <c r="F369" s="139">
        <f t="shared" si="10"/>
        <v>0</v>
      </c>
      <c r="G369" s="139">
        <f t="shared" si="10"/>
        <v>0</v>
      </c>
      <c r="H369" s="139">
        <f t="shared" si="10"/>
        <v>0</v>
      </c>
      <c r="I369" s="143">
        <f t="shared" si="10"/>
        <v>0</v>
      </c>
      <c r="K369"/>
    </row>
    <row r="370" spans="1:11" ht="14.15" customHeight="1">
      <c r="A370" s="10"/>
      <c r="B370" s="10"/>
      <c r="C370" s="10"/>
      <c r="D370" s="10"/>
      <c r="E370" s="10"/>
      <c r="F370" s="10"/>
      <c r="G370" s="10"/>
      <c r="H370" s="10"/>
      <c r="I370" s="10"/>
    </row>
    <row r="371" spans="1:11" ht="14.15" customHeight="1">
      <c r="A371" s="10"/>
      <c r="B371" s="10"/>
      <c r="C371" s="10"/>
      <c r="D371" s="10"/>
      <c r="E371" s="10"/>
      <c r="F371" s="10"/>
      <c r="G371" s="10"/>
      <c r="H371" s="10"/>
      <c r="I371" s="10"/>
    </row>
    <row r="372" spans="1:11" ht="14.15" customHeight="1">
      <c r="A372" s="10"/>
      <c r="B372" s="10"/>
      <c r="C372" s="10"/>
      <c r="D372" s="10"/>
      <c r="E372" s="10"/>
      <c r="F372" s="10"/>
      <c r="G372" s="10"/>
      <c r="H372" s="10"/>
      <c r="J372" s="51" t="s">
        <v>577</v>
      </c>
    </row>
    <row r="373" spans="1:11" s="8" customFormat="1" ht="14.15" customHeight="1">
      <c r="A373" s="20"/>
      <c r="B373" s="29"/>
      <c r="C373" s="29"/>
      <c r="D373" s="29"/>
      <c r="E373" s="30" t="s">
        <v>578</v>
      </c>
      <c r="F373" s="29"/>
      <c r="G373" s="29"/>
      <c r="H373" s="29"/>
      <c r="I373" s="20"/>
    </row>
    <row r="374" spans="1:11" ht="14.15" customHeight="1">
      <c r="A374" s="10"/>
      <c r="B374" s="10"/>
      <c r="C374" s="10"/>
      <c r="D374" s="10"/>
      <c r="E374" s="219" t="s">
        <v>515</v>
      </c>
      <c r="F374" s="10"/>
      <c r="G374" s="10"/>
      <c r="H374" s="10"/>
      <c r="I374" s="10"/>
    </row>
    <row r="375" spans="1:11" ht="14.15" customHeight="1">
      <c r="A375" s="10"/>
      <c r="B375" s="10"/>
      <c r="C375" s="10"/>
      <c r="D375" s="10"/>
      <c r="E375" s="219"/>
      <c r="F375" s="10"/>
      <c r="G375" s="10"/>
      <c r="H375" s="10"/>
      <c r="I375" s="10"/>
    </row>
    <row r="376" spans="1:11" ht="14.15" customHeight="1">
      <c r="A376" s="10"/>
      <c r="B376" s="10"/>
      <c r="C376" s="10"/>
      <c r="D376" s="19"/>
      <c r="E376" s="10"/>
      <c r="F376" s="10"/>
      <c r="G376" s="10"/>
      <c r="H376" s="10"/>
      <c r="I376" s="10"/>
      <c r="J376" s="3"/>
    </row>
    <row r="377" spans="1:11" ht="18" customHeight="1" thickBot="1">
      <c r="A377" s="10"/>
      <c r="B377" s="37" t="s">
        <v>552</v>
      </c>
      <c r="C377" s="40" t="s">
        <v>29</v>
      </c>
      <c r="D377" s="40"/>
      <c r="E377" s="40"/>
      <c r="F377" s="40"/>
      <c r="G377" s="41"/>
      <c r="H377" s="15"/>
      <c r="I377" s="37" t="s">
        <v>29</v>
      </c>
      <c r="J377" s="3"/>
    </row>
    <row r="378" spans="1:11" ht="39.75" customHeight="1">
      <c r="A378" s="25"/>
      <c r="B378" s="112" t="s">
        <v>191</v>
      </c>
      <c r="C378" s="74" t="s">
        <v>553</v>
      </c>
      <c r="D378" s="75" t="s">
        <v>554</v>
      </c>
      <c r="E378" s="75" t="s">
        <v>579</v>
      </c>
      <c r="F378" s="75" t="s">
        <v>556</v>
      </c>
      <c r="G378" s="75" t="s">
        <v>557</v>
      </c>
      <c r="H378" s="75" t="s">
        <v>558</v>
      </c>
      <c r="I378" s="76" t="s">
        <v>580</v>
      </c>
      <c r="J378" s="3"/>
    </row>
    <row r="379" spans="1:11" ht="11.15" customHeight="1" thickBot="1">
      <c r="A379" s="25"/>
      <c r="B379" s="84" t="s">
        <v>35</v>
      </c>
      <c r="C379" s="35">
        <v>8</v>
      </c>
      <c r="D379" s="27">
        <v>9</v>
      </c>
      <c r="E379" s="27">
        <v>10</v>
      </c>
      <c r="F379" s="27">
        <v>11</v>
      </c>
      <c r="G379" s="27">
        <v>9</v>
      </c>
      <c r="H379" s="27">
        <v>10</v>
      </c>
      <c r="I379" s="32">
        <v>11</v>
      </c>
      <c r="J379" s="3"/>
    </row>
    <row r="380" spans="1:11" ht="17.149999999999999" customHeight="1">
      <c r="A380" s="25"/>
      <c r="B380" s="91" t="s">
        <v>39</v>
      </c>
      <c r="C380" s="164"/>
      <c r="D380" s="165"/>
      <c r="E380" s="165"/>
      <c r="F380" s="165"/>
      <c r="G380" s="165"/>
      <c r="H380" s="165"/>
      <c r="I380" s="169"/>
      <c r="J380" s="3"/>
    </row>
    <row r="381" spans="1:11" ht="17.149999999999999" customHeight="1">
      <c r="A381" s="38">
        <v>1</v>
      </c>
      <c r="B381" s="72" t="s">
        <v>41</v>
      </c>
      <c r="C381" s="170"/>
      <c r="D381" s="117"/>
      <c r="E381" s="117"/>
      <c r="F381" s="117"/>
      <c r="G381" s="117"/>
      <c r="H381" s="117"/>
      <c r="I381" s="120"/>
      <c r="J381" s="3"/>
    </row>
    <row r="382" spans="1:11" ht="17.149999999999999" customHeight="1">
      <c r="A382" s="25"/>
      <c r="B382" s="72" t="s">
        <v>47</v>
      </c>
      <c r="C382" s="170"/>
      <c r="D382" s="117"/>
      <c r="E382" s="117"/>
      <c r="F382" s="117"/>
      <c r="G382" s="117"/>
      <c r="H382" s="117"/>
      <c r="I382" s="120"/>
      <c r="J382" s="3"/>
    </row>
    <row r="383" spans="1:11" ht="17.149999999999999" customHeight="1">
      <c r="A383" s="25"/>
      <c r="B383" s="72" t="s">
        <v>48</v>
      </c>
      <c r="C383" s="170"/>
      <c r="D383" s="117"/>
      <c r="E383" s="117"/>
      <c r="F383" s="117"/>
      <c r="G383" s="117"/>
      <c r="H383" s="117"/>
      <c r="I383" s="120"/>
      <c r="J383" s="3"/>
    </row>
    <row r="384" spans="1:11" ht="17.149999999999999" customHeight="1">
      <c r="A384" s="38">
        <v>2</v>
      </c>
      <c r="B384" s="72" t="s">
        <v>49</v>
      </c>
      <c r="C384" s="160"/>
      <c r="D384" s="161"/>
      <c r="E384" s="161"/>
      <c r="F384" s="161"/>
      <c r="G384" s="161"/>
      <c r="H384" s="161"/>
      <c r="I384" s="162"/>
      <c r="J384" s="3"/>
    </row>
    <row r="385" spans="1:10" ht="17.149999999999999" customHeight="1">
      <c r="A385" s="25"/>
      <c r="B385" s="72" t="s">
        <v>50</v>
      </c>
      <c r="C385" s="170"/>
      <c r="D385" s="117"/>
      <c r="E385" s="117"/>
      <c r="F385" s="117"/>
      <c r="G385" s="117"/>
      <c r="H385" s="117"/>
      <c r="I385" s="120"/>
      <c r="J385" s="3"/>
    </row>
    <row r="386" spans="1:10" ht="17.149999999999999" customHeight="1">
      <c r="A386" s="25"/>
      <c r="B386" s="72" t="s">
        <v>51</v>
      </c>
      <c r="C386" s="170"/>
      <c r="D386" s="117"/>
      <c r="E386" s="117"/>
      <c r="F386" s="117"/>
      <c r="G386" s="117"/>
      <c r="H386" s="117"/>
      <c r="I386" s="120"/>
      <c r="J386" s="3"/>
    </row>
    <row r="387" spans="1:10" ht="17.149999999999999" customHeight="1">
      <c r="A387" s="25"/>
      <c r="B387" s="72" t="s">
        <v>52</v>
      </c>
      <c r="C387" s="170"/>
      <c r="D387" s="117"/>
      <c r="E387" s="117"/>
      <c r="F387" s="117"/>
      <c r="G387" s="117"/>
      <c r="H387" s="117"/>
      <c r="I387" s="120"/>
      <c r="J387" s="3"/>
    </row>
    <row r="388" spans="1:10" ht="17.149999999999999" customHeight="1">
      <c r="A388" s="25"/>
      <c r="B388" s="72" t="s">
        <v>53</v>
      </c>
      <c r="C388" s="170"/>
      <c r="D388" s="117"/>
      <c r="E388" s="117"/>
      <c r="F388" s="117"/>
      <c r="G388" s="117"/>
      <c r="H388" s="117"/>
      <c r="I388" s="120"/>
      <c r="J388" s="3"/>
    </row>
    <row r="389" spans="1:10" ht="17.149999999999999" customHeight="1">
      <c r="A389" s="25"/>
      <c r="B389" s="72" t="s">
        <v>54</v>
      </c>
      <c r="C389" s="170"/>
      <c r="D389" s="117"/>
      <c r="E389" s="117"/>
      <c r="F389" s="117"/>
      <c r="G389" s="117"/>
      <c r="H389" s="117"/>
      <c r="I389" s="120"/>
      <c r="J389" s="3"/>
    </row>
    <row r="390" spans="1:10" ht="17.149999999999999" customHeight="1">
      <c r="A390" s="25"/>
      <c r="B390" s="72" t="s">
        <v>55</v>
      </c>
      <c r="C390" s="170"/>
      <c r="D390" s="117"/>
      <c r="E390" s="117"/>
      <c r="F390" s="117"/>
      <c r="G390" s="117"/>
      <c r="H390" s="117"/>
      <c r="I390" s="120"/>
      <c r="J390" s="3"/>
    </row>
    <row r="391" spans="1:10" ht="17.149999999999999" customHeight="1">
      <c r="A391" s="25"/>
      <c r="B391" s="72" t="s">
        <v>58</v>
      </c>
      <c r="C391" s="170"/>
      <c r="D391" s="117"/>
      <c r="E391" s="117"/>
      <c r="F391" s="117"/>
      <c r="G391" s="117"/>
      <c r="H391" s="117"/>
      <c r="I391" s="120"/>
      <c r="J391" s="3"/>
    </row>
    <row r="392" spans="1:10" ht="17.149999999999999" customHeight="1">
      <c r="A392" s="25"/>
      <c r="B392" s="72" t="s">
        <v>59</v>
      </c>
      <c r="C392" s="170"/>
      <c r="D392" s="117"/>
      <c r="E392" s="117"/>
      <c r="F392" s="117"/>
      <c r="G392" s="117"/>
      <c r="H392" s="117"/>
      <c r="I392" s="120"/>
      <c r="J392" s="3"/>
    </row>
    <row r="393" spans="1:10" ht="17.149999999999999" customHeight="1">
      <c r="A393" s="25"/>
      <c r="B393" s="72" t="s">
        <v>60</v>
      </c>
      <c r="C393" s="170"/>
      <c r="D393" s="117"/>
      <c r="E393" s="117"/>
      <c r="F393" s="117"/>
      <c r="G393" s="117"/>
      <c r="H393" s="117"/>
      <c r="I393" s="120"/>
      <c r="J393" s="3"/>
    </row>
    <row r="394" spans="1:10" ht="17.149999999999999" customHeight="1">
      <c r="A394" s="25"/>
      <c r="B394" s="72" t="s">
        <v>200</v>
      </c>
      <c r="C394" s="170"/>
      <c r="D394" s="117"/>
      <c r="E394" s="117"/>
      <c r="F394" s="117"/>
      <c r="G394" s="117"/>
      <c r="H394" s="117"/>
      <c r="I394" s="120"/>
      <c r="J394" s="3"/>
    </row>
    <row r="395" spans="1:10" ht="17.149999999999999" customHeight="1">
      <c r="A395" s="25"/>
      <c r="B395" s="72" t="s">
        <v>61</v>
      </c>
      <c r="C395" s="170"/>
      <c r="D395" s="117"/>
      <c r="E395" s="117"/>
      <c r="F395" s="117"/>
      <c r="G395" s="117"/>
      <c r="H395" s="117"/>
      <c r="I395" s="120"/>
      <c r="J395" s="3"/>
    </row>
    <row r="396" spans="1:10" ht="17.149999999999999" customHeight="1">
      <c r="A396" s="25"/>
      <c r="B396" s="72" t="s">
        <v>201</v>
      </c>
      <c r="C396" s="170"/>
      <c r="D396" s="117"/>
      <c r="E396" s="117"/>
      <c r="F396" s="117"/>
      <c r="G396" s="117"/>
      <c r="H396" s="117"/>
      <c r="I396" s="120"/>
      <c r="J396" s="3"/>
    </row>
    <row r="397" spans="1:10" ht="17.149999999999999" customHeight="1">
      <c r="A397" s="25"/>
      <c r="B397" s="72" t="s">
        <v>202</v>
      </c>
      <c r="C397" s="170"/>
      <c r="D397" s="117"/>
      <c r="E397" s="117"/>
      <c r="F397" s="117"/>
      <c r="G397" s="117"/>
      <c r="H397" s="117"/>
      <c r="I397" s="120"/>
      <c r="J397" s="3"/>
    </row>
    <row r="398" spans="1:10" ht="17.149999999999999" customHeight="1">
      <c r="A398" s="25"/>
      <c r="B398" s="72" t="s">
        <v>62</v>
      </c>
      <c r="C398" s="170"/>
      <c r="D398" s="117"/>
      <c r="E398" s="117"/>
      <c r="F398" s="117"/>
      <c r="G398" s="117"/>
      <c r="H398" s="117"/>
      <c r="I398" s="120"/>
      <c r="J398" s="3"/>
    </row>
    <row r="399" spans="1:10" ht="17.149999999999999" customHeight="1">
      <c r="A399" s="25"/>
      <c r="B399" s="72" t="s">
        <v>203</v>
      </c>
      <c r="C399" s="170"/>
      <c r="D399" s="117"/>
      <c r="E399" s="117"/>
      <c r="F399" s="117"/>
      <c r="G399" s="117"/>
      <c r="H399" s="117"/>
      <c r="I399" s="120"/>
      <c r="J399" s="3"/>
    </row>
    <row r="400" spans="1:10" ht="17.149999999999999" customHeight="1">
      <c r="A400" s="25"/>
      <c r="B400" s="72" t="s">
        <v>66</v>
      </c>
      <c r="C400" s="170"/>
      <c r="D400" s="117"/>
      <c r="E400" s="117"/>
      <c r="F400" s="117"/>
      <c r="G400" s="117"/>
      <c r="H400" s="117"/>
      <c r="I400" s="120"/>
      <c r="J400" s="3"/>
    </row>
    <row r="401" spans="1:10" ht="17.149999999999999" customHeight="1">
      <c r="A401" s="25"/>
      <c r="B401" s="72" t="s">
        <v>67</v>
      </c>
      <c r="C401" s="170"/>
      <c r="D401" s="117"/>
      <c r="E401" s="117"/>
      <c r="F401" s="117"/>
      <c r="G401" s="117"/>
      <c r="H401" s="117"/>
      <c r="I401" s="120"/>
      <c r="J401" s="3"/>
    </row>
    <row r="402" spans="1:10" ht="17.149999999999999" customHeight="1">
      <c r="A402" s="25"/>
      <c r="B402" s="72" t="s">
        <v>68</v>
      </c>
      <c r="C402" s="170"/>
      <c r="D402" s="117"/>
      <c r="E402" s="117"/>
      <c r="F402" s="117"/>
      <c r="G402" s="117"/>
      <c r="H402" s="117"/>
      <c r="I402" s="120"/>
      <c r="J402" s="3"/>
    </row>
    <row r="403" spans="1:10" ht="17.149999999999999" customHeight="1">
      <c r="A403" s="25"/>
      <c r="B403" s="72" t="s">
        <v>69</v>
      </c>
      <c r="C403" s="170"/>
      <c r="D403" s="117"/>
      <c r="E403" s="117"/>
      <c r="F403" s="117"/>
      <c r="G403" s="117"/>
      <c r="H403" s="117"/>
      <c r="I403" s="120"/>
      <c r="J403" s="3"/>
    </row>
    <row r="404" spans="1:10" ht="17.149999999999999" customHeight="1" thickBot="1">
      <c r="A404" s="25"/>
      <c r="B404" s="92"/>
      <c r="C404" s="171"/>
      <c r="D404" s="119"/>
      <c r="E404" s="119"/>
      <c r="F404" s="119"/>
      <c r="G404" s="119"/>
      <c r="H404" s="119"/>
      <c r="I404" s="121"/>
      <c r="J404" s="3"/>
    </row>
    <row r="405" spans="1:10" ht="30" customHeight="1">
      <c r="A405" s="38">
        <v>3</v>
      </c>
      <c r="B405" s="109" t="s">
        <v>574</v>
      </c>
      <c r="C405" s="166">
        <f t="shared" ref="C405:I405" si="11">SUM(C380:C404)</f>
        <v>0</v>
      </c>
      <c r="D405" s="127">
        <f t="shared" si="11"/>
        <v>0</v>
      </c>
      <c r="E405" s="127">
        <f t="shared" si="11"/>
        <v>0</v>
      </c>
      <c r="F405" s="127">
        <f t="shared" si="11"/>
        <v>0</v>
      </c>
      <c r="G405" s="127">
        <f t="shared" si="11"/>
        <v>0</v>
      </c>
      <c r="H405" s="127">
        <f t="shared" si="11"/>
        <v>0</v>
      </c>
      <c r="I405" s="141">
        <f t="shared" si="11"/>
        <v>0</v>
      </c>
      <c r="J405" s="3"/>
    </row>
    <row r="406" spans="1:10" ht="30" customHeight="1">
      <c r="A406" s="38">
        <v>4</v>
      </c>
      <c r="B406" s="159"/>
      <c r="C406" s="157"/>
      <c r="D406" s="157"/>
      <c r="E406" s="157"/>
      <c r="F406" s="157"/>
      <c r="G406" s="157"/>
      <c r="H406" s="157"/>
      <c r="I406" s="158"/>
      <c r="J406" s="3"/>
    </row>
    <row r="407" spans="1:10" ht="30" customHeight="1">
      <c r="A407" s="38">
        <v>5</v>
      </c>
      <c r="B407" s="110" t="s">
        <v>575</v>
      </c>
      <c r="C407" s="167"/>
      <c r="D407" s="136"/>
      <c r="E407" s="136"/>
      <c r="F407" s="136"/>
      <c r="G407" s="136"/>
      <c r="H407" s="136"/>
      <c r="I407" s="142"/>
      <c r="J407" s="3"/>
    </row>
    <row r="408" spans="1:10" ht="30" customHeight="1" thickBot="1">
      <c r="A408" s="38">
        <v>6</v>
      </c>
      <c r="B408" s="111" t="s">
        <v>576</v>
      </c>
      <c r="C408" s="168">
        <f t="shared" ref="C408:I408" si="12">C405+C407</f>
        <v>0</v>
      </c>
      <c r="D408" s="139">
        <f t="shared" si="12"/>
        <v>0</v>
      </c>
      <c r="E408" s="139">
        <f t="shared" si="12"/>
        <v>0</v>
      </c>
      <c r="F408" s="139">
        <f t="shared" si="12"/>
        <v>0</v>
      </c>
      <c r="G408" s="139">
        <f t="shared" si="12"/>
        <v>0</v>
      </c>
      <c r="H408" s="139">
        <f t="shared" si="12"/>
        <v>0</v>
      </c>
      <c r="I408" s="143">
        <f t="shared" si="12"/>
        <v>0</v>
      </c>
      <c r="J408" s="3"/>
    </row>
    <row r="409" spans="1:10" ht="14.15" customHeight="1">
      <c r="A409" s="10"/>
      <c r="B409" s="10"/>
      <c r="C409" s="10"/>
      <c r="D409" s="10"/>
      <c r="E409" s="10"/>
      <c r="F409" s="10"/>
      <c r="G409" s="10"/>
      <c r="H409" s="10"/>
      <c r="I409" s="10"/>
    </row>
    <row r="410" spans="1:10" ht="14.15" customHeight="1">
      <c r="A410" s="10"/>
      <c r="B410" s="10"/>
      <c r="C410" s="10"/>
      <c r="D410" s="10"/>
      <c r="E410" s="10"/>
      <c r="F410" s="10"/>
      <c r="G410" s="10"/>
      <c r="H410" s="10"/>
      <c r="I410" s="10"/>
    </row>
    <row r="411" spans="1:10" ht="14.15" customHeight="1">
      <c r="A411" s="10"/>
      <c r="B411" s="10"/>
      <c r="C411" s="10"/>
      <c r="D411" s="19"/>
      <c r="E411" s="10"/>
      <c r="F411" s="10"/>
      <c r="G411" s="10"/>
      <c r="H411" s="10"/>
      <c r="J411" s="51" t="s">
        <v>581</v>
      </c>
    </row>
    <row r="412" spans="1:10" s="8" customFormat="1" ht="14.15" customHeight="1">
      <c r="A412" s="20"/>
      <c r="B412" s="29"/>
      <c r="C412" s="29"/>
      <c r="D412" s="29"/>
      <c r="E412" s="30" t="s">
        <v>582</v>
      </c>
      <c r="F412" s="29"/>
      <c r="G412" s="29"/>
      <c r="H412" s="29"/>
      <c r="I412" s="29"/>
    </row>
    <row r="413" spans="1:10" ht="14.15" customHeight="1">
      <c r="A413" s="10"/>
      <c r="B413" s="10"/>
      <c r="C413" s="10"/>
      <c r="D413" s="10"/>
      <c r="E413" s="219" t="s">
        <v>515</v>
      </c>
      <c r="F413" s="10"/>
      <c r="G413" s="10"/>
      <c r="H413" s="10"/>
      <c r="I413" s="10"/>
    </row>
    <row r="414" spans="1:10" ht="14.15" customHeight="1">
      <c r="A414" s="10"/>
      <c r="B414" s="10"/>
      <c r="C414" s="10"/>
      <c r="D414" s="10"/>
      <c r="E414" s="219"/>
      <c r="F414" s="10"/>
      <c r="G414" s="10"/>
      <c r="H414" s="10"/>
      <c r="I414" s="10"/>
    </row>
    <row r="415" spans="1:10" ht="14.15" customHeight="1">
      <c r="A415" s="10"/>
      <c r="B415" s="10"/>
      <c r="C415" s="10"/>
      <c r="D415" s="10"/>
      <c r="E415" s="219"/>
      <c r="F415" s="10"/>
      <c r="G415" s="10"/>
      <c r="H415" s="10"/>
      <c r="I415" s="10"/>
    </row>
    <row r="416" spans="1:10" ht="18" customHeight="1" thickBot="1">
      <c r="A416" s="10"/>
      <c r="B416" s="37" t="s">
        <v>562</v>
      </c>
      <c r="C416" s="41" t="s">
        <v>29</v>
      </c>
      <c r="D416" s="41"/>
      <c r="E416" s="41"/>
      <c r="F416" s="41"/>
      <c r="G416" s="41"/>
      <c r="H416" s="41"/>
      <c r="I416" s="10"/>
      <c r="J416" s="6"/>
    </row>
    <row r="417" spans="1:9" ht="39.75" customHeight="1">
      <c r="A417" s="25"/>
      <c r="B417" s="112" t="s">
        <v>191</v>
      </c>
      <c r="C417" s="74" t="s">
        <v>563</v>
      </c>
      <c r="D417" s="113" t="s">
        <v>564</v>
      </c>
      <c r="E417" s="192" t="s">
        <v>565</v>
      </c>
      <c r="F417" s="10"/>
      <c r="G417" s="10"/>
      <c r="H417" s="10"/>
      <c r="I417" s="10"/>
    </row>
    <row r="418" spans="1:9" ht="11.15" customHeight="1" thickBot="1">
      <c r="A418" s="25"/>
      <c r="B418" s="84" t="s">
        <v>35</v>
      </c>
      <c r="C418" s="35">
        <v>15</v>
      </c>
      <c r="D418" s="42">
        <v>16</v>
      </c>
      <c r="E418" s="172">
        <v>17</v>
      </c>
      <c r="F418" s="10"/>
      <c r="G418" s="10"/>
      <c r="H418" s="10"/>
      <c r="I418" s="10"/>
    </row>
    <row r="419" spans="1:9" ht="17.149999999999999" customHeight="1">
      <c r="A419" s="25"/>
      <c r="B419" s="72" t="s">
        <v>39</v>
      </c>
      <c r="C419" s="164"/>
      <c r="D419" s="165"/>
      <c r="E419" s="173"/>
      <c r="F419" s="10"/>
      <c r="G419" s="10"/>
      <c r="H419" s="10"/>
      <c r="I419" s="10"/>
    </row>
    <row r="420" spans="1:9" ht="17.149999999999999" customHeight="1">
      <c r="A420" s="38">
        <v>1</v>
      </c>
      <c r="B420" s="72" t="s">
        <v>41</v>
      </c>
      <c r="C420" s="117"/>
      <c r="D420" s="122"/>
      <c r="E420" s="124">
        <f>SUM(C342:I342)+SUM(C381:I381)+SUM(C420:D420)</f>
        <v>0</v>
      </c>
      <c r="F420" s="10"/>
      <c r="G420" s="10"/>
      <c r="H420" s="10"/>
      <c r="I420" s="10"/>
    </row>
    <row r="421" spans="1:9" ht="17.149999999999999" customHeight="1">
      <c r="A421" s="25"/>
      <c r="B421" s="72" t="s">
        <v>47</v>
      </c>
      <c r="C421" s="117"/>
      <c r="D421" s="122"/>
      <c r="E421" s="124">
        <f>SUM(C343:I343)+SUM(C382:I382)+SUM(C421:D421)</f>
        <v>0</v>
      </c>
      <c r="F421" s="10"/>
      <c r="G421" s="10"/>
      <c r="H421" s="10"/>
      <c r="I421" s="10"/>
    </row>
    <row r="422" spans="1:9" ht="17.149999999999999" customHeight="1">
      <c r="A422" s="25"/>
      <c r="B422" s="72" t="s">
        <v>48</v>
      </c>
      <c r="C422" s="117"/>
      <c r="D422" s="122"/>
      <c r="E422" s="124">
        <f>SUM(C344:I344)+SUM(C383:I383)+SUM(C422:D422)</f>
        <v>0</v>
      </c>
      <c r="F422" s="10"/>
      <c r="G422" s="10"/>
      <c r="H422" s="10"/>
      <c r="I422" s="10"/>
    </row>
    <row r="423" spans="1:9" ht="17.149999999999999" customHeight="1">
      <c r="A423" s="38">
        <v>2</v>
      </c>
      <c r="B423" s="72" t="s">
        <v>49</v>
      </c>
      <c r="C423" s="160"/>
      <c r="D423" s="161"/>
      <c r="E423" s="158"/>
      <c r="F423" s="10"/>
      <c r="G423" s="10"/>
      <c r="H423" s="10"/>
      <c r="I423" s="10"/>
    </row>
    <row r="424" spans="1:9" ht="17.149999999999999" customHeight="1">
      <c r="A424" s="25"/>
      <c r="B424" s="72" t="s">
        <v>50</v>
      </c>
      <c r="C424" s="117"/>
      <c r="D424" s="122"/>
      <c r="E424" s="124">
        <f t="shared" ref="E424:E443" si="13">SUM(C346:I346)+SUM(C385:I385)+SUM(C424:D424)</f>
        <v>0</v>
      </c>
      <c r="F424" s="10"/>
      <c r="G424" s="10"/>
      <c r="H424" s="10"/>
      <c r="I424" s="10"/>
    </row>
    <row r="425" spans="1:9" ht="17.149999999999999" customHeight="1">
      <c r="A425" s="25"/>
      <c r="B425" s="72" t="s">
        <v>51</v>
      </c>
      <c r="C425" s="117"/>
      <c r="D425" s="122"/>
      <c r="E425" s="124">
        <f t="shared" si="13"/>
        <v>0</v>
      </c>
      <c r="F425" s="10"/>
      <c r="G425" s="10"/>
      <c r="H425" s="10"/>
      <c r="I425" s="10"/>
    </row>
    <row r="426" spans="1:9" ht="17.149999999999999" customHeight="1">
      <c r="A426" s="25"/>
      <c r="B426" s="72" t="s">
        <v>52</v>
      </c>
      <c r="C426" s="117"/>
      <c r="D426" s="122"/>
      <c r="E426" s="124">
        <f t="shared" si="13"/>
        <v>0</v>
      </c>
      <c r="F426" s="10"/>
      <c r="G426" s="10"/>
      <c r="H426" s="10"/>
      <c r="I426" s="10"/>
    </row>
    <row r="427" spans="1:9" ht="17.149999999999999" customHeight="1">
      <c r="A427" s="25"/>
      <c r="B427" s="72" t="s">
        <v>53</v>
      </c>
      <c r="C427" s="117"/>
      <c r="D427" s="122"/>
      <c r="E427" s="124">
        <f t="shared" si="13"/>
        <v>0</v>
      </c>
      <c r="F427" s="10"/>
      <c r="G427" s="10"/>
      <c r="H427" s="10"/>
      <c r="I427" s="10"/>
    </row>
    <row r="428" spans="1:9" ht="17.149999999999999" customHeight="1">
      <c r="A428" s="25"/>
      <c r="B428" s="72" t="s">
        <v>54</v>
      </c>
      <c r="C428" s="117"/>
      <c r="D428" s="122"/>
      <c r="E428" s="124">
        <f t="shared" si="13"/>
        <v>0</v>
      </c>
      <c r="F428" s="10"/>
      <c r="G428" s="10"/>
      <c r="H428" s="10"/>
      <c r="I428" s="10"/>
    </row>
    <row r="429" spans="1:9" ht="17.149999999999999" customHeight="1">
      <c r="A429" s="25"/>
      <c r="B429" s="72" t="s">
        <v>55</v>
      </c>
      <c r="C429" s="117"/>
      <c r="D429" s="122"/>
      <c r="E429" s="124">
        <f t="shared" si="13"/>
        <v>0</v>
      </c>
      <c r="F429" s="10"/>
      <c r="G429" s="10"/>
      <c r="H429" s="10"/>
      <c r="I429" s="10"/>
    </row>
    <row r="430" spans="1:9" ht="17.149999999999999" customHeight="1">
      <c r="A430" s="25"/>
      <c r="B430" s="72" t="s">
        <v>58</v>
      </c>
      <c r="C430" s="117"/>
      <c r="D430" s="122"/>
      <c r="E430" s="124">
        <f t="shared" si="13"/>
        <v>0</v>
      </c>
      <c r="F430" s="10"/>
      <c r="G430" s="10"/>
      <c r="H430" s="10"/>
      <c r="I430" s="10"/>
    </row>
    <row r="431" spans="1:9" ht="17.149999999999999" customHeight="1">
      <c r="A431" s="25"/>
      <c r="B431" s="72" t="s">
        <v>59</v>
      </c>
      <c r="C431" s="117"/>
      <c r="D431" s="122"/>
      <c r="E431" s="124">
        <f t="shared" si="13"/>
        <v>0</v>
      </c>
      <c r="F431" s="10"/>
      <c r="G431" s="10"/>
      <c r="H431" s="10"/>
      <c r="I431" s="10"/>
    </row>
    <row r="432" spans="1:9" ht="17.149999999999999" customHeight="1">
      <c r="A432" s="25"/>
      <c r="B432" s="72" t="s">
        <v>60</v>
      </c>
      <c r="C432" s="117"/>
      <c r="D432" s="122"/>
      <c r="E432" s="124">
        <f t="shared" si="13"/>
        <v>0</v>
      </c>
      <c r="F432" s="10"/>
      <c r="G432" s="10"/>
      <c r="H432" s="10"/>
      <c r="I432" s="10"/>
    </row>
    <row r="433" spans="1:9" ht="17.149999999999999" customHeight="1">
      <c r="A433" s="25"/>
      <c r="B433" s="72" t="s">
        <v>200</v>
      </c>
      <c r="C433" s="117"/>
      <c r="D433" s="122"/>
      <c r="E433" s="124">
        <f t="shared" si="13"/>
        <v>0</v>
      </c>
      <c r="F433" s="10"/>
      <c r="G433" s="10"/>
      <c r="H433" s="10"/>
      <c r="I433" s="10"/>
    </row>
    <row r="434" spans="1:9" ht="17.149999999999999" customHeight="1">
      <c r="A434" s="25"/>
      <c r="B434" s="72" t="s">
        <v>61</v>
      </c>
      <c r="C434" s="117"/>
      <c r="D434" s="122"/>
      <c r="E434" s="124">
        <f t="shared" si="13"/>
        <v>0</v>
      </c>
      <c r="F434" s="10"/>
      <c r="G434" s="10"/>
      <c r="H434" s="10"/>
      <c r="I434" s="10"/>
    </row>
    <row r="435" spans="1:9" ht="17.149999999999999" customHeight="1">
      <c r="A435" s="25"/>
      <c r="B435" s="72" t="s">
        <v>201</v>
      </c>
      <c r="C435" s="117"/>
      <c r="D435" s="122"/>
      <c r="E435" s="124">
        <f t="shared" si="13"/>
        <v>0</v>
      </c>
      <c r="F435" s="10"/>
      <c r="G435" s="10"/>
      <c r="H435" s="10"/>
      <c r="I435" s="10"/>
    </row>
    <row r="436" spans="1:9" ht="17.149999999999999" customHeight="1">
      <c r="A436" s="25"/>
      <c r="B436" s="72" t="s">
        <v>202</v>
      </c>
      <c r="C436" s="117"/>
      <c r="D436" s="122"/>
      <c r="E436" s="124">
        <f t="shared" si="13"/>
        <v>0</v>
      </c>
      <c r="F436" s="10"/>
      <c r="G436" s="10"/>
      <c r="H436" s="10"/>
      <c r="I436" s="10"/>
    </row>
    <row r="437" spans="1:9" ht="17.149999999999999" customHeight="1">
      <c r="A437" s="25"/>
      <c r="B437" s="72" t="s">
        <v>62</v>
      </c>
      <c r="C437" s="117"/>
      <c r="D437" s="122"/>
      <c r="E437" s="124">
        <f t="shared" si="13"/>
        <v>0</v>
      </c>
      <c r="F437" s="10"/>
      <c r="G437" s="10"/>
      <c r="H437" s="10"/>
      <c r="I437" s="10"/>
    </row>
    <row r="438" spans="1:9" ht="17.149999999999999" customHeight="1">
      <c r="A438" s="25"/>
      <c r="B438" s="72" t="s">
        <v>203</v>
      </c>
      <c r="C438" s="117"/>
      <c r="D438" s="122"/>
      <c r="E438" s="124">
        <f t="shared" si="13"/>
        <v>0</v>
      </c>
      <c r="F438" s="10"/>
      <c r="G438" s="10"/>
      <c r="H438" s="10"/>
      <c r="I438" s="10"/>
    </row>
    <row r="439" spans="1:9" ht="17.149999999999999" customHeight="1">
      <c r="A439" s="25"/>
      <c r="B439" s="72" t="s">
        <v>66</v>
      </c>
      <c r="C439" s="117"/>
      <c r="D439" s="122"/>
      <c r="E439" s="124">
        <f t="shared" si="13"/>
        <v>0</v>
      </c>
      <c r="F439" s="10"/>
      <c r="G439" s="10"/>
      <c r="H439" s="10"/>
      <c r="I439" s="10"/>
    </row>
    <row r="440" spans="1:9" ht="17.149999999999999" customHeight="1">
      <c r="A440" s="25"/>
      <c r="B440" s="72" t="s">
        <v>67</v>
      </c>
      <c r="C440" s="117"/>
      <c r="D440" s="122"/>
      <c r="E440" s="124">
        <f t="shared" si="13"/>
        <v>0</v>
      </c>
      <c r="F440" s="10"/>
      <c r="G440" s="10"/>
      <c r="H440" s="10"/>
      <c r="I440" s="10"/>
    </row>
    <row r="441" spans="1:9" ht="17.149999999999999" customHeight="1">
      <c r="A441" s="25"/>
      <c r="B441" s="72" t="s">
        <v>68</v>
      </c>
      <c r="C441" s="117"/>
      <c r="D441" s="122"/>
      <c r="E441" s="124">
        <f t="shared" si="13"/>
        <v>0</v>
      </c>
      <c r="F441" s="10"/>
      <c r="G441" s="10"/>
      <c r="H441" s="10"/>
      <c r="I441" s="10"/>
    </row>
    <row r="442" spans="1:9" ht="17.149999999999999" customHeight="1">
      <c r="A442" s="25"/>
      <c r="B442" s="72" t="s">
        <v>69</v>
      </c>
      <c r="C442" s="117"/>
      <c r="D442" s="122"/>
      <c r="E442" s="124">
        <f t="shared" si="13"/>
        <v>0</v>
      </c>
      <c r="F442" s="10"/>
      <c r="G442" s="10"/>
      <c r="H442" s="10"/>
      <c r="I442" s="10"/>
    </row>
    <row r="443" spans="1:9" ht="17.149999999999999" customHeight="1" thickBot="1">
      <c r="A443" s="25"/>
      <c r="B443" s="92"/>
      <c r="C443" s="117"/>
      <c r="D443" s="122"/>
      <c r="E443" s="124">
        <f t="shared" si="13"/>
        <v>0</v>
      </c>
      <c r="F443" s="10"/>
      <c r="G443" s="10"/>
      <c r="H443" s="10"/>
      <c r="I443" s="10"/>
    </row>
    <row r="444" spans="1:9" ht="30" customHeight="1">
      <c r="A444" s="38">
        <v>3</v>
      </c>
      <c r="B444" s="109" t="s">
        <v>574</v>
      </c>
      <c r="C444" s="127">
        <f>SUM(C419:C443)</f>
        <v>0</v>
      </c>
      <c r="D444" s="174">
        <f>SUM(D419:D443)</f>
        <v>0</v>
      </c>
      <c r="E444" s="128">
        <f>SUM(E419:E443)</f>
        <v>0</v>
      </c>
      <c r="F444" s="10"/>
      <c r="G444" s="10"/>
      <c r="H444" s="10"/>
      <c r="I444" s="10"/>
    </row>
    <row r="445" spans="1:9" ht="24" customHeight="1">
      <c r="A445" s="45">
        <v>4</v>
      </c>
      <c r="B445" s="114" t="s">
        <v>583</v>
      </c>
      <c r="C445" s="175"/>
      <c r="D445" s="176"/>
      <c r="E445" s="131">
        <f>E444-E420</f>
        <v>0</v>
      </c>
      <c r="F445" s="10"/>
      <c r="G445" s="10"/>
      <c r="H445" s="10"/>
      <c r="I445" s="10"/>
    </row>
    <row r="446" spans="1:9" ht="9.75" customHeight="1">
      <c r="A446" s="38"/>
      <c r="B446" s="115" t="s">
        <v>584</v>
      </c>
      <c r="C446" s="177"/>
      <c r="D446" s="178"/>
      <c r="E446" s="134"/>
      <c r="F446" s="10"/>
      <c r="G446" s="10"/>
      <c r="H446" s="10"/>
      <c r="I446" s="10"/>
    </row>
    <row r="447" spans="1:9" ht="30" customHeight="1">
      <c r="A447" s="38">
        <v>5</v>
      </c>
      <c r="B447" s="110" t="s">
        <v>575</v>
      </c>
      <c r="C447" s="136"/>
      <c r="D447" s="179"/>
      <c r="E447" s="137">
        <f>SUM(C368:I368)+SUM(C407:I407)+SUM(C447:D447)</f>
        <v>0</v>
      </c>
      <c r="F447" s="10"/>
      <c r="G447" s="10"/>
      <c r="H447" s="10"/>
      <c r="I447" s="10"/>
    </row>
    <row r="448" spans="1:9" ht="30" customHeight="1" thickBot="1">
      <c r="A448" s="38">
        <v>6</v>
      </c>
      <c r="B448" s="111" t="s">
        <v>576</v>
      </c>
      <c r="C448" s="139">
        <f>C444+C447</f>
        <v>0</v>
      </c>
      <c r="D448" s="180">
        <f>D444+D447</f>
        <v>0</v>
      </c>
      <c r="E448" s="140">
        <f>E444+E447</f>
        <v>0</v>
      </c>
      <c r="F448" s="10"/>
      <c r="G448" s="10"/>
      <c r="H448" s="10"/>
      <c r="I448" s="10"/>
    </row>
    <row r="449" spans="1:10" ht="14.15" customHeight="1">
      <c r="A449" s="10"/>
      <c r="B449" s="10" t="s">
        <v>585</v>
      </c>
      <c r="C449" s="10"/>
      <c r="D449" s="10"/>
      <c r="E449" s="10"/>
      <c r="F449" s="10"/>
      <c r="G449" s="10"/>
      <c r="H449" s="10"/>
      <c r="I449" s="10"/>
    </row>
    <row r="450" spans="1:10" ht="14.15" customHeight="1">
      <c r="A450" s="10"/>
      <c r="B450" s="10" t="s">
        <v>586</v>
      </c>
      <c r="C450" s="10"/>
      <c r="D450" s="10"/>
      <c r="E450" s="10"/>
      <c r="F450" s="10"/>
      <c r="G450" s="10"/>
      <c r="H450" s="10"/>
      <c r="I450" s="10"/>
    </row>
    <row r="451" spans="1:10" ht="14.15" customHeight="1">
      <c r="A451" s="10"/>
      <c r="B451" s="46" t="s">
        <v>587</v>
      </c>
      <c r="C451" s="10"/>
      <c r="D451" s="10"/>
      <c r="E451" s="10"/>
      <c r="F451" s="10"/>
      <c r="G451" s="10"/>
      <c r="H451" s="10"/>
      <c r="I451" s="10"/>
    </row>
    <row r="452" spans="1:10" ht="14.15" customHeight="1">
      <c r="A452" s="10"/>
      <c r="B452" s="46" t="s">
        <v>29</v>
      </c>
      <c r="C452" s="10"/>
      <c r="D452" s="10"/>
      <c r="E452" s="10"/>
      <c r="F452" s="10"/>
      <c r="G452" s="10"/>
      <c r="H452" s="10"/>
      <c r="J452" s="51" t="s">
        <v>588</v>
      </c>
    </row>
    <row r="453" spans="1:10" s="8" customFormat="1" ht="14.15" customHeight="1">
      <c r="A453" s="20"/>
      <c r="B453" s="29"/>
      <c r="C453" s="29"/>
      <c r="D453" s="29"/>
      <c r="E453" s="30" t="s">
        <v>589</v>
      </c>
      <c r="F453" s="29"/>
      <c r="G453" s="29"/>
      <c r="H453" s="29"/>
      <c r="I453" s="29"/>
    </row>
    <row r="454" spans="1:10" ht="14.15" customHeight="1">
      <c r="A454" s="10"/>
      <c r="B454" s="10"/>
      <c r="C454" s="10"/>
      <c r="D454" s="10"/>
      <c r="E454" s="219" t="s">
        <v>515</v>
      </c>
      <c r="F454" s="10"/>
      <c r="G454" s="10"/>
      <c r="H454" s="10"/>
      <c r="I454" s="10"/>
    </row>
    <row r="455" spans="1:10" ht="14.15" customHeight="1">
      <c r="A455" s="10"/>
      <c r="B455" s="10"/>
      <c r="C455" s="10"/>
      <c r="D455" s="10"/>
      <c r="E455" s="219"/>
      <c r="F455" s="10"/>
      <c r="G455" s="10"/>
      <c r="H455" s="10"/>
      <c r="I455" s="10"/>
    </row>
    <row r="456" spans="1:10" ht="14.15" customHeight="1">
      <c r="A456" s="10"/>
      <c r="B456" s="10"/>
      <c r="C456" s="10"/>
      <c r="D456" s="10"/>
      <c r="E456" s="219"/>
      <c r="F456" s="10"/>
      <c r="G456" s="10"/>
      <c r="H456" s="10"/>
      <c r="I456" s="10"/>
    </row>
    <row r="457" spans="1:10" ht="18" customHeight="1" thickBot="1">
      <c r="A457" s="25"/>
      <c r="B457" s="37" t="s">
        <v>538</v>
      </c>
      <c r="C457" s="25"/>
      <c r="D457" s="25"/>
      <c r="E457" s="25"/>
      <c r="F457" s="25"/>
      <c r="G457" s="25"/>
      <c r="H457" s="25"/>
      <c r="I457" s="25"/>
    </row>
    <row r="458" spans="1:10" s="1" customFormat="1" ht="39.75" customHeight="1">
      <c r="A458" s="25"/>
      <c r="B458" s="112" t="s">
        <v>212</v>
      </c>
      <c r="C458" s="108" t="s">
        <v>590</v>
      </c>
      <c r="D458" s="75" t="s">
        <v>591</v>
      </c>
      <c r="E458" s="75" t="s">
        <v>592</v>
      </c>
      <c r="F458" s="75" t="s">
        <v>593</v>
      </c>
      <c r="G458" s="75" t="s">
        <v>594</v>
      </c>
      <c r="H458" s="75" t="s">
        <v>595</v>
      </c>
      <c r="I458" s="75" t="s">
        <v>596</v>
      </c>
      <c r="J458" s="76" t="s">
        <v>597</v>
      </c>
    </row>
    <row r="459" spans="1:10" ht="11.15" customHeight="1" thickBot="1">
      <c r="A459" s="25"/>
      <c r="B459" s="84" t="s">
        <v>34</v>
      </c>
      <c r="C459" s="47">
        <v>1</v>
      </c>
      <c r="D459" s="27">
        <v>2</v>
      </c>
      <c r="E459" s="27">
        <v>3</v>
      </c>
      <c r="F459" s="27">
        <v>4</v>
      </c>
      <c r="G459" s="27">
        <v>5</v>
      </c>
      <c r="H459" s="27">
        <v>6</v>
      </c>
      <c r="I459" s="27">
        <v>7</v>
      </c>
      <c r="J459" s="32">
        <v>8</v>
      </c>
    </row>
    <row r="460" spans="1:10" ht="17.149999999999999" customHeight="1">
      <c r="A460" s="25"/>
      <c r="B460" s="91" t="s">
        <v>39</v>
      </c>
      <c r="C460" s="181">
        <f>E102</f>
        <v>0</v>
      </c>
      <c r="D460" s="182"/>
      <c r="E460" s="183">
        <f t="shared" ref="E460:E481" si="14">I140</f>
        <v>0</v>
      </c>
      <c r="F460" s="182"/>
      <c r="G460" s="182"/>
      <c r="H460" s="182"/>
      <c r="I460" s="182"/>
      <c r="J460" s="184"/>
    </row>
    <row r="461" spans="1:10" ht="17.149999999999999" customHeight="1">
      <c r="A461" s="38">
        <v>1</v>
      </c>
      <c r="B461" s="72" t="s">
        <v>41</v>
      </c>
      <c r="C461" s="185">
        <f t="shared" ref="C461:C484" si="15">E103</f>
        <v>0</v>
      </c>
      <c r="D461" s="117"/>
      <c r="E461" s="186">
        <f t="shared" si="14"/>
        <v>0</v>
      </c>
      <c r="F461" s="117"/>
      <c r="G461" s="117"/>
      <c r="H461" s="117"/>
      <c r="I461" s="117"/>
      <c r="J461" s="120"/>
    </row>
    <row r="462" spans="1:10" ht="17.149999999999999" customHeight="1">
      <c r="A462" s="25"/>
      <c r="B462" s="72" t="s">
        <v>47</v>
      </c>
      <c r="C462" s="185">
        <f t="shared" si="15"/>
        <v>0</v>
      </c>
      <c r="D462" s="117"/>
      <c r="E462" s="186">
        <f t="shared" si="14"/>
        <v>0</v>
      </c>
      <c r="F462" s="117"/>
      <c r="G462" s="117"/>
      <c r="H462" s="117"/>
      <c r="I462" s="117"/>
      <c r="J462" s="120"/>
    </row>
    <row r="463" spans="1:10" ht="17.149999999999999" customHeight="1">
      <c r="A463" s="25"/>
      <c r="B463" s="72" t="s">
        <v>48</v>
      </c>
      <c r="C463" s="187"/>
      <c r="D463" s="188"/>
      <c r="E463" s="188"/>
      <c r="F463" s="188"/>
      <c r="G463" s="188"/>
      <c r="H463" s="188"/>
      <c r="I463" s="188"/>
      <c r="J463" s="189"/>
    </row>
    <row r="464" spans="1:10" ht="17.149999999999999" customHeight="1">
      <c r="A464" s="38">
        <v>2</v>
      </c>
      <c r="B464" s="72" t="s">
        <v>49</v>
      </c>
      <c r="C464" s="185">
        <f t="shared" si="15"/>
        <v>0</v>
      </c>
      <c r="D464" s="117"/>
      <c r="E464" s="186">
        <f t="shared" si="14"/>
        <v>0</v>
      </c>
      <c r="F464" s="117"/>
      <c r="G464" s="117"/>
      <c r="H464" s="117"/>
      <c r="I464" s="117"/>
      <c r="J464" s="120"/>
    </row>
    <row r="465" spans="1:10" ht="17.149999999999999" customHeight="1">
      <c r="A465" s="25"/>
      <c r="B465" s="72" t="s">
        <v>50</v>
      </c>
      <c r="C465" s="185">
        <f t="shared" si="15"/>
        <v>0</v>
      </c>
      <c r="D465" s="117"/>
      <c r="E465" s="186">
        <f t="shared" si="14"/>
        <v>0</v>
      </c>
      <c r="F465" s="117"/>
      <c r="G465" s="117"/>
      <c r="H465" s="117"/>
      <c r="I465" s="117"/>
      <c r="J465" s="120"/>
    </row>
    <row r="466" spans="1:10" ht="17.149999999999999" customHeight="1">
      <c r="A466" s="25"/>
      <c r="B466" s="72" t="s">
        <v>51</v>
      </c>
      <c r="C466" s="185">
        <f t="shared" si="15"/>
        <v>0</v>
      </c>
      <c r="D466" s="117"/>
      <c r="E466" s="186">
        <f t="shared" si="14"/>
        <v>0</v>
      </c>
      <c r="F466" s="117"/>
      <c r="G466" s="117"/>
      <c r="H466" s="117"/>
      <c r="I466" s="117"/>
      <c r="J466" s="120"/>
    </row>
    <row r="467" spans="1:10" ht="17.149999999999999" customHeight="1">
      <c r="A467" s="25"/>
      <c r="B467" s="72" t="s">
        <v>52</v>
      </c>
      <c r="C467" s="185">
        <f t="shared" si="15"/>
        <v>0</v>
      </c>
      <c r="D467" s="117"/>
      <c r="E467" s="186">
        <f t="shared" si="14"/>
        <v>0</v>
      </c>
      <c r="F467" s="117"/>
      <c r="G467" s="117"/>
      <c r="H467" s="117"/>
      <c r="I467" s="117"/>
      <c r="J467" s="120"/>
    </row>
    <row r="468" spans="1:10" ht="17.149999999999999" customHeight="1">
      <c r="A468" s="25"/>
      <c r="B468" s="72" t="s">
        <v>53</v>
      </c>
      <c r="C468" s="185">
        <f t="shared" si="15"/>
        <v>0</v>
      </c>
      <c r="D468" s="117"/>
      <c r="E468" s="186">
        <f t="shared" si="14"/>
        <v>0</v>
      </c>
      <c r="F468" s="117"/>
      <c r="G468" s="117"/>
      <c r="H468" s="117"/>
      <c r="I468" s="117"/>
      <c r="J468" s="120"/>
    </row>
    <row r="469" spans="1:10" ht="17.149999999999999" customHeight="1">
      <c r="A469" s="25"/>
      <c r="B469" s="72" t="s">
        <v>54</v>
      </c>
      <c r="C469" s="185">
        <f t="shared" si="15"/>
        <v>0</v>
      </c>
      <c r="D469" s="117"/>
      <c r="E469" s="186">
        <f t="shared" si="14"/>
        <v>0</v>
      </c>
      <c r="F469" s="117"/>
      <c r="G469" s="117"/>
      <c r="H469" s="117"/>
      <c r="I469" s="117"/>
      <c r="J469" s="120"/>
    </row>
    <row r="470" spans="1:10" ht="17.149999999999999" customHeight="1">
      <c r="A470" s="25"/>
      <c r="B470" s="72" t="s">
        <v>55</v>
      </c>
      <c r="C470" s="185">
        <f t="shared" si="15"/>
        <v>0</v>
      </c>
      <c r="D470" s="117"/>
      <c r="E470" s="186">
        <f t="shared" si="14"/>
        <v>0</v>
      </c>
      <c r="F470" s="117"/>
      <c r="G470" s="117"/>
      <c r="H470" s="117"/>
      <c r="I470" s="117"/>
      <c r="J470" s="120"/>
    </row>
    <row r="471" spans="1:10" ht="17.149999999999999" customHeight="1">
      <c r="A471" s="25"/>
      <c r="B471" s="72" t="s">
        <v>58</v>
      </c>
      <c r="C471" s="185">
        <f t="shared" si="15"/>
        <v>0</v>
      </c>
      <c r="D471" s="117"/>
      <c r="E471" s="186">
        <f t="shared" si="14"/>
        <v>0</v>
      </c>
      <c r="F471" s="117"/>
      <c r="G471" s="117"/>
      <c r="H471" s="117"/>
      <c r="I471" s="117"/>
      <c r="J471" s="120"/>
    </row>
    <row r="472" spans="1:10" ht="17.149999999999999" customHeight="1">
      <c r="A472" s="25"/>
      <c r="B472" s="72" t="s">
        <v>59</v>
      </c>
      <c r="C472" s="185">
        <f t="shared" si="15"/>
        <v>0</v>
      </c>
      <c r="D472" s="117"/>
      <c r="E472" s="186">
        <f t="shared" si="14"/>
        <v>0</v>
      </c>
      <c r="F472" s="117"/>
      <c r="G472" s="117"/>
      <c r="H472" s="117"/>
      <c r="I472" s="117"/>
      <c r="J472" s="120"/>
    </row>
    <row r="473" spans="1:10" ht="17.149999999999999" customHeight="1">
      <c r="A473" s="25"/>
      <c r="B473" s="72" t="s">
        <v>60</v>
      </c>
      <c r="C473" s="160"/>
      <c r="D473" s="161"/>
      <c r="E473" s="161"/>
      <c r="F473" s="161"/>
      <c r="G473" s="161"/>
      <c r="H473" s="161"/>
      <c r="I473" s="161"/>
      <c r="J473" s="162"/>
    </row>
    <row r="474" spans="1:10" ht="17.149999999999999" customHeight="1">
      <c r="A474" s="25"/>
      <c r="B474" s="72" t="s">
        <v>200</v>
      </c>
      <c r="C474" s="185">
        <f t="shared" si="15"/>
        <v>0</v>
      </c>
      <c r="D474" s="117"/>
      <c r="E474" s="186">
        <f t="shared" si="14"/>
        <v>0</v>
      </c>
      <c r="F474" s="117"/>
      <c r="G474" s="117"/>
      <c r="H474" s="117"/>
      <c r="I474" s="117"/>
      <c r="J474" s="120"/>
    </row>
    <row r="475" spans="1:10" ht="17.149999999999999" customHeight="1">
      <c r="A475" s="25"/>
      <c r="B475" s="72" t="s">
        <v>61</v>
      </c>
      <c r="C475" s="185">
        <f t="shared" si="15"/>
        <v>0</v>
      </c>
      <c r="D475" s="117"/>
      <c r="E475" s="186">
        <f t="shared" si="14"/>
        <v>0</v>
      </c>
      <c r="F475" s="117"/>
      <c r="G475" s="117"/>
      <c r="H475" s="117"/>
      <c r="I475" s="117"/>
      <c r="J475" s="120"/>
    </row>
    <row r="476" spans="1:10" ht="17.149999999999999" customHeight="1">
      <c r="A476" s="25"/>
      <c r="B476" s="72" t="s">
        <v>201</v>
      </c>
      <c r="C476" s="187"/>
      <c r="D476" s="188"/>
      <c r="E476" s="188"/>
      <c r="F476" s="188"/>
      <c r="G476" s="188"/>
      <c r="H476" s="188"/>
      <c r="I476" s="188"/>
      <c r="J476" s="189"/>
    </row>
    <row r="477" spans="1:10" ht="17.149999999999999" customHeight="1">
      <c r="A477" s="25"/>
      <c r="B477" s="72" t="s">
        <v>202</v>
      </c>
      <c r="C477" s="185">
        <f t="shared" si="15"/>
        <v>0</v>
      </c>
      <c r="D477" s="117"/>
      <c r="E477" s="186">
        <f t="shared" si="14"/>
        <v>0</v>
      </c>
      <c r="F477" s="117"/>
      <c r="G477" s="117"/>
      <c r="H477" s="117"/>
      <c r="I477" s="117"/>
      <c r="J477" s="120"/>
    </row>
    <row r="478" spans="1:10" ht="17.149999999999999" customHeight="1">
      <c r="A478" s="25"/>
      <c r="B478" s="72" t="s">
        <v>62</v>
      </c>
      <c r="C478" s="185">
        <f t="shared" si="15"/>
        <v>0</v>
      </c>
      <c r="D478" s="117"/>
      <c r="E478" s="186">
        <f t="shared" si="14"/>
        <v>0</v>
      </c>
      <c r="F478" s="117"/>
      <c r="G478" s="117"/>
      <c r="H478" s="117"/>
      <c r="I478" s="117"/>
      <c r="J478" s="120"/>
    </row>
    <row r="479" spans="1:10" ht="17.149999999999999" customHeight="1">
      <c r="A479" s="25"/>
      <c r="B479" s="72" t="s">
        <v>203</v>
      </c>
      <c r="C479" s="185">
        <f t="shared" si="15"/>
        <v>0</v>
      </c>
      <c r="D479" s="117"/>
      <c r="E479" s="186">
        <f t="shared" si="14"/>
        <v>0</v>
      </c>
      <c r="F479" s="117"/>
      <c r="G479" s="117"/>
      <c r="H479" s="117"/>
      <c r="I479" s="117"/>
      <c r="J479" s="120"/>
    </row>
    <row r="480" spans="1:10" ht="17.149999999999999" customHeight="1">
      <c r="A480" s="25"/>
      <c r="B480" s="72" t="s">
        <v>66</v>
      </c>
      <c r="C480" s="185">
        <f t="shared" si="15"/>
        <v>0</v>
      </c>
      <c r="D480" s="117"/>
      <c r="E480" s="186">
        <f t="shared" si="14"/>
        <v>0</v>
      </c>
      <c r="F480" s="117"/>
      <c r="G480" s="117"/>
      <c r="H480" s="117"/>
      <c r="I480" s="117"/>
      <c r="J480" s="120"/>
    </row>
    <row r="481" spans="1:10" ht="17.149999999999999" customHeight="1">
      <c r="A481" s="25"/>
      <c r="B481" s="72" t="s">
        <v>67</v>
      </c>
      <c r="C481" s="185">
        <f t="shared" si="15"/>
        <v>0</v>
      </c>
      <c r="D481" s="117"/>
      <c r="E481" s="186">
        <f t="shared" si="14"/>
        <v>0</v>
      </c>
      <c r="F481" s="117"/>
      <c r="G481" s="117"/>
      <c r="H481" s="117"/>
      <c r="I481" s="117"/>
      <c r="J481" s="120"/>
    </row>
    <row r="482" spans="1:10" ht="17.149999999999999" customHeight="1">
      <c r="A482" s="25"/>
      <c r="B482" s="72" t="s">
        <v>68</v>
      </c>
      <c r="C482" s="185">
        <f t="shared" si="15"/>
        <v>0</v>
      </c>
      <c r="D482" s="117"/>
      <c r="E482" s="186">
        <f>I162</f>
        <v>0</v>
      </c>
      <c r="F482" s="117"/>
      <c r="G482" s="117"/>
      <c r="H482" s="117"/>
      <c r="I482" s="117"/>
      <c r="J482" s="120"/>
    </row>
    <row r="483" spans="1:10" ht="17.149999999999999" customHeight="1">
      <c r="A483" s="25"/>
      <c r="B483" s="72" t="s">
        <v>69</v>
      </c>
      <c r="C483" s="185">
        <f t="shared" si="15"/>
        <v>0</v>
      </c>
      <c r="D483" s="117"/>
      <c r="E483" s="186">
        <f>I163</f>
        <v>0</v>
      </c>
      <c r="F483" s="117"/>
      <c r="G483" s="117"/>
      <c r="H483" s="117"/>
      <c r="I483" s="117"/>
      <c r="J483" s="120"/>
    </row>
    <row r="484" spans="1:10" ht="17.149999999999999" customHeight="1" thickBot="1">
      <c r="A484" s="25"/>
      <c r="B484" s="72"/>
      <c r="C484" s="190">
        <f t="shared" si="15"/>
        <v>0</v>
      </c>
      <c r="D484" s="119"/>
      <c r="E484" s="191">
        <f>I164</f>
        <v>0</v>
      </c>
      <c r="F484" s="119"/>
      <c r="G484" s="119"/>
      <c r="H484" s="119"/>
      <c r="I484" s="119"/>
      <c r="J484" s="121"/>
    </row>
    <row r="485" spans="1:10" ht="30" customHeight="1">
      <c r="A485" s="38">
        <v>3</v>
      </c>
      <c r="B485" s="109" t="s">
        <v>547</v>
      </c>
      <c r="C485" s="166">
        <f>SUM(C460:C484)</f>
        <v>0</v>
      </c>
      <c r="D485" s="127">
        <f t="shared" ref="D485:J485" si="16">SUM(D460:D484)</f>
        <v>0</v>
      </c>
      <c r="E485" s="127">
        <f t="shared" si="16"/>
        <v>0</v>
      </c>
      <c r="F485" s="127">
        <f t="shared" si="16"/>
        <v>0</v>
      </c>
      <c r="G485" s="127">
        <f t="shared" si="16"/>
        <v>0</v>
      </c>
      <c r="H485" s="127">
        <f t="shared" si="16"/>
        <v>0</v>
      </c>
      <c r="I485" s="127">
        <f t="shared" si="16"/>
        <v>0</v>
      </c>
      <c r="J485" s="141">
        <f t="shared" si="16"/>
        <v>0</v>
      </c>
    </row>
    <row r="486" spans="1:10" ht="30" customHeight="1">
      <c r="A486" s="38">
        <v>4</v>
      </c>
      <c r="B486" s="342"/>
      <c r="C486" s="157"/>
      <c r="D486" s="157"/>
      <c r="E486" s="157"/>
      <c r="F486" s="157"/>
      <c r="G486" s="157"/>
      <c r="H486" s="157"/>
      <c r="I486" s="157"/>
      <c r="J486" s="158"/>
    </row>
    <row r="487" spans="1:10" ht="30" customHeight="1">
      <c r="A487" s="38">
        <v>5</v>
      </c>
      <c r="B487" s="110" t="s">
        <v>598</v>
      </c>
      <c r="C487" s="167"/>
      <c r="D487" s="136"/>
      <c r="E487" s="136"/>
      <c r="F487" s="136"/>
      <c r="G487" s="136"/>
      <c r="H487" s="136"/>
      <c r="I487" s="136"/>
      <c r="J487" s="142"/>
    </row>
    <row r="488" spans="1:10" ht="30" customHeight="1" thickBot="1">
      <c r="A488" s="38">
        <v>6</v>
      </c>
      <c r="B488" s="111" t="s">
        <v>599</v>
      </c>
      <c r="C488" s="168">
        <f>C485+C487</f>
        <v>0</v>
      </c>
      <c r="D488" s="139">
        <f t="shared" ref="D488:J488" si="17">D485+D487</f>
        <v>0</v>
      </c>
      <c r="E488" s="139">
        <f t="shared" si="17"/>
        <v>0</v>
      </c>
      <c r="F488" s="139">
        <f t="shared" si="17"/>
        <v>0</v>
      </c>
      <c r="G488" s="139">
        <f t="shared" si="17"/>
        <v>0</v>
      </c>
      <c r="H488" s="139">
        <f t="shared" si="17"/>
        <v>0</v>
      </c>
      <c r="I488" s="139">
        <f t="shared" si="17"/>
        <v>0</v>
      </c>
      <c r="J488" s="143">
        <f t="shared" si="17"/>
        <v>0</v>
      </c>
    </row>
    <row r="489" spans="1:10" ht="14.15" customHeight="1">
      <c r="A489" s="10"/>
      <c r="B489" s="10" t="s">
        <v>600</v>
      </c>
      <c r="C489" s="10"/>
      <c r="D489" s="10"/>
      <c r="E489" s="10"/>
      <c r="F489" s="10"/>
      <c r="G489" s="10"/>
      <c r="H489" s="10"/>
      <c r="I489" s="10"/>
    </row>
    <row r="490" spans="1:10" ht="18" customHeight="1">
      <c r="A490" s="10"/>
      <c r="B490" s="10" t="s">
        <v>601</v>
      </c>
      <c r="C490" s="10"/>
      <c r="D490" s="10"/>
      <c r="E490" s="10"/>
      <c r="F490" s="10"/>
      <c r="G490" s="10"/>
      <c r="H490" s="10"/>
      <c r="I490" s="10"/>
    </row>
    <row r="491" spans="1:10" ht="14.15" customHeight="1">
      <c r="A491" s="10"/>
      <c r="B491" s="10"/>
      <c r="C491" s="10"/>
      <c r="D491" s="10"/>
      <c r="E491" s="10"/>
      <c r="F491" s="10"/>
      <c r="G491" s="10"/>
      <c r="H491" s="10"/>
      <c r="I491" s="10"/>
    </row>
    <row r="492" spans="1:10" ht="14.15" customHeight="1">
      <c r="A492" s="10"/>
      <c r="B492" s="10"/>
      <c r="C492" s="10"/>
      <c r="D492" s="10"/>
      <c r="E492" s="10"/>
      <c r="F492" s="10"/>
      <c r="G492" s="10"/>
      <c r="H492" s="10"/>
      <c r="J492" s="51" t="s">
        <v>602</v>
      </c>
    </row>
    <row r="493" spans="1:10" s="8" customFormat="1" ht="14.15" customHeight="1">
      <c r="A493" s="20"/>
      <c r="B493" s="29"/>
      <c r="C493" s="29"/>
      <c r="D493" s="29"/>
      <c r="E493" s="30" t="s">
        <v>603</v>
      </c>
      <c r="F493" s="29"/>
      <c r="G493" s="29"/>
      <c r="H493" s="29"/>
      <c r="I493" s="20"/>
    </row>
    <row r="494" spans="1:10" ht="14.15" customHeight="1">
      <c r="A494" s="10"/>
      <c r="B494" s="10"/>
      <c r="C494" s="10"/>
      <c r="D494" s="10"/>
      <c r="E494" s="219" t="s">
        <v>515</v>
      </c>
      <c r="F494" s="10"/>
      <c r="G494" s="10"/>
      <c r="H494" s="10"/>
      <c r="I494" s="10" t="s">
        <v>29</v>
      </c>
    </row>
    <row r="495" spans="1:10" ht="14.15" customHeight="1">
      <c r="A495" s="10"/>
      <c r="B495" s="10"/>
      <c r="C495" s="10"/>
      <c r="D495" s="10"/>
      <c r="E495" s="219"/>
      <c r="F495" s="10"/>
      <c r="G495" s="10"/>
      <c r="H495" s="10"/>
      <c r="I495" s="10"/>
    </row>
    <row r="496" spans="1:10" ht="14.15" customHeight="1">
      <c r="A496" s="10"/>
      <c r="B496" s="10"/>
      <c r="C496" s="10"/>
      <c r="D496" s="10"/>
      <c r="E496" s="219"/>
      <c r="F496" s="10"/>
      <c r="G496" s="10"/>
      <c r="H496" s="10"/>
      <c r="I496" s="10"/>
    </row>
    <row r="497" spans="1:9" ht="18" customHeight="1" thickBot="1">
      <c r="A497" s="25"/>
      <c r="B497" s="37" t="s">
        <v>552</v>
      </c>
      <c r="C497" s="25"/>
      <c r="D497" s="25"/>
      <c r="E497" s="25"/>
      <c r="F497" s="25"/>
      <c r="G497" s="25"/>
      <c r="H497" s="25"/>
      <c r="I497" s="25"/>
    </row>
    <row r="498" spans="1:9" ht="39.75" customHeight="1">
      <c r="A498" s="25"/>
      <c r="B498" s="112" t="s">
        <v>212</v>
      </c>
      <c r="C498" s="108" t="s">
        <v>604</v>
      </c>
      <c r="D498" s="75" t="s">
        <v>605</v>
      </c>
      <c r="E498" s="75" t="s">
        <v>606</v>
      </c>
      <c r="F498" s="75" t="s">
        <v>607</v>
      </c>
      <c r="G498" s="112" t="s">
        <v>608</v>
      </c>
      <c r="H498" s="75" t="s">
        <v>609</v>
      </c>
      <c r="I498" s="76" t="s">
        <v>610</v>
      </c>
    </row>
    <row r="499" spans="1:9" ht="11.15" customHeight="1" thickBot="1">
      <c r="A499" s="25"/>
      <c r="B499" s="84" t="s">
        <v>34</v>
      </c>
      <c r="C499" s="47">
        <v>9</v>
      </c>
      <c r="D499" s="27">
        <v>10</v>
      </c>
      <c r="E499" s="27">
        <v>11</v>
      </c>
      <c r="F499" s="27">
        <v>12</v>
      </c>
      <c r="G499" s="84">
        <v>13</v>
      </c>
      <c r="H499" s="27">
        <v>14</v>
      </c>
      <c r="I499" s="32">
        <v>15</v>
      </c>
    </row>
    <row r="500" spans="1:9" ht="17.149999999999999" customHeight="1">
      <c r="A500" s="25"/>
      <c r="B500" s="91" t="s">
        <v>39</v>
      </c>
      <c r="C500" s="333"/>
      <c r="D500" s="182"/>
      <c r="E500" s="182"/>
      <c r="F500" s="182"/>
      <c r="G500" s="334">
        <f>SUM(C460:J460)+SUM(C500:F500)</f>
        <v>0</v>
      </c>
      <c r="H500" s="182"/>
      <c r="I500" s="184"/>
    </row>
    <row r="501" spans="1:9" ht="17.149999999999999" customHeight="1">
      <c r="A501" s="38">
        <v>1</v>
      </c>
      <c r="B501" s="72" t="s">
        <v>41</v>
      </c>
      <c r="C501" s="170"/>
      <c r="D501" s="117"/>
      <c r="E501" s="117"/>
      <c r="F501" s="117"/>
      <c r="G501" s="124">
        <f>SUM(C461:J461)+SUM(C501:F501)</f>
        <v>0</v>
      </c>
      <c r="H501" s="117"/>
      <c r="I501" s="120"/>
    </row>
    <row r="502" spans="1:9" ht="17.149999999999999" customHeight="1">
      <c r="A502" s="25"/>
      <c r="B502" s="72" t="s">
        <v>47</v>
      </c>
      <c r="C502" s="170"/>
      <c r="D502" s="117"/>
      <c r="E502" s="117"/>
      <c r="F502" s="117"/>
      <c r="G502" s="124">
        <f>SUM(C462:J462)+SUM(C502:F502)</f>
        <v>0</v>
      </c>
      <c r="H502" s="117"/>
      <c r="I502" s="120"/>
    </row>
    <row r="503" spans="1:9" ht="17.149999999999999" customHeight="1">
      <c r="A503" s="25"/>
      <c r="B503" s="72" t="s">
        <v>48</v>
      </c>
      <c r="C503" s="187"/>
      <c r="D503" s="188"/>
      <c r="E503" s="188"/>
      <c r="F503" s="188"/>
      <c r="G503" s="355"/>
      <c r="H503" s="188"/>
      <c r="I503" s="189"/>
    </row>
    <row r="504" spans="1:9" ht="17.149999999999999" customHeight="1">
      <c r="A504" s="38">
        <v>2</v>
      </c>
      <c r="B504" s="72" t="s">
        <v>49</v>
      </c>
      <c r="C504" s="170"/>
      <c r="D504" s="117"/>
      <c r="E504" s="117"/>
      <c r="F504" s="117"/>
      <c r="G504" s="124">
        <f t="shared" ref="G504:G512" si="18">SUM(C464:J464)+SUM(C504:F504)</f>
        <v>0</v>
      </c>
      <c r="H504" s="117"/>
      <c r="I504" s="120"/>
    </row>
    <row r="505" spans="1:9" ht="17.149999999999999" customHeight="1">
      <c r="A505" s="25"/>
      <c r="B505" s="72" t="s">
        <v>50</v>
      </c>
      <c r="C505" s="170"/>
      <c r="D505" s="117"/>
      <c r="E505" s="117"/>
      <c r="F505" s="117"/>
      <c r="G505" s="124">
        <f t="shared" si="18"/>
        <v>0</v>
      </c>
      <c r="H505" s="117"/>
      <c r="I505" s="120"/>
    </row>
    <row r="506" spans="1:9" ht="17.149999999999999" customHeight="1">
      <c r="A506" s="25"/>
      <c r="B506" s="72" t="s">
        <v>51</v>
      </c>
      <c r="C506" s="170"/>
      <c r="D506" s="117"/>
      <c r="E506" s="117"/>
      <c r="F506" s="117"/>
      <c r="G506" s="124">
        <f t="shared" si="18"/>
        <v>0</v>
      </c>
      <c r="H506" s="117"/>
      <c r="I506" s="120"/>
    </row>
    <row r="507" spans="1:9" ht="17.149999999999999" customHeight="1">
      <c r="A507" s="25"/>
      <c r="B507" s="72" t="s">
        <v>52</v>
      </c>
      <c r="C507" s="170"/>
      <c r="D507" s="117"/>
      <c r="E507" s="117"/>
      <c r="F507" s="117"/>
      <c r="G507" s="124">
        <f t="shared" si="18"/>
        <v>0</v>
      </c>
      <c r="H507" s="117"/>
      <c r="I507" s="120"/>
    </row>
    <row r="508" spans="1:9" ht="17.149999999999999" customHeight="1">
      <c r="A508" s="25"/>
      <c r="B508" s="72" t="s">
        <v>53</v>
      </c>
      <c r="C508" s="170"/>
      <c r="D508" s="117"/>
      <c r="E508" s="117"/>
      <c r="F508" s="117"/>
      <c r="G508" s="124">
        <f t="shared" si="18"/>
        <v>0</v>
      </c>
      <c r="H508" s="117"/>
      <c r="I508" s="120"/>
    </row>
    <row r="509" spans="1:9" ht="17.149999999999999" customHeight="1">
      <c r="A509" s="25"/>
      <c r="B509" s="72" t="s">
        <v>54</v>
      </c>
      <c r="C509" s="170"/>
      <c r="D509" s="117"/>
      <c r="E509" s="117"/>
      <c r="F509" s="117"/>
      <c r="G509" s="124">
        <f t="shared" si="18"/>
        <v>0</v>
      </c>
      <c r="H509" s="117"/>
      <c r="I509" s="120"/>
    </row>
    <row r="510" spans="1:9" ht="17.149999999999999" customHeight="1">
      <c r="A510" s="25"/>
      <c r="B510" s="72" t="s">
        <v>55</v>
      </c>
      <c r="C510" s="170"/>
      <c r="D510" s="117"/>
      <c r="E510" s="117"/>
      <c r="F510" s="117"/>
      <c r="G510" s="124">
        <f t="shared" si="18"/>
        <v>0</v>
      </c>
      <c r="H510" s="117"/>
      <c r="I510" s="120"/>
    </row>
    <row r="511" spans="1:9" ht="17.149999999999999" customHeight="1">
      <c r="A511" s="25"/>
      <c r="B511" s="72" t="s">
        <v>58</v>
      </c>
      <c r="C511" s="170"/>
      <c r="D511" s="117"/>
      <c r="E511" s="117"/>
      <c r="F511" s="117"/>
      <c r="G511" s="124">
        <f t="shared" si="18"/>
        <v>0</v>
      </c>
      <c r="H511" s="117"/>
      <c r="I511" s="120"/>
    </row>
    <row r="512" spans="1:9" ht="17.149999999999999" customHeight="1">
      <c r="A512" s="25"/>
      <c r="B512" s="72" t="s">
        <v>59</v>
      </c>
      <c r="C512" s="170"/>
      <c r="D512" s="117"/>
      <c r="E512" s="117"/>
      <c r="F512" s="117"/>
      <c r="G512" s="124">
        <f t="shared" si="18"/>
        <v>0</v>
      </c>
      <c r="H512" s="117"/>
      <c r="I512" s="120"/>
    </row>
    <row r="513" spans="1:9" ht="17.149999999999999" customHeight="1">
      <c r="A513" s="25"/>
      <c r="B513" s="72" t="s">
        <v>60</v>
      </c>
      <c r="C513" s="160"/>
      <c r="D513" s="161"/>
      <c r="E513" s="161"/>
      <c r="F513" s="161"/>
      <c r="G513" s="157"/>
      <c r="H513" s="161"/>
      <c r="I513" s="162"/>
    </row>
    <row r="514" spans="1:9" ht="17.149999999999999" customHeight="1">
      <c r="A514" s="25"/>
      <c r="B514" s="72" t="s">
        <v>200</v>
      </c>
      <c r="C514" s="170"/>
      <c r="D514" s="117"/>
      <c r="E514" s="117"/>
      <c r="F514" s="117"/>
      <c r="G514" s="124">
        <f>SUM(C474:J474)+SUM(C514:F514)</f>
        <v>0</v>
      </c>
      <c r="H514" s="117"/>
      <c r="I514" s="120"/>
    </row>
    <row r="515" spans="1:9" ht="17.149999999999999" customHeight="1">
      <c r="A515" s="25"/>
      <c r="B515" s="72" t="s">
        <v>61</v>
      </c>
      <c r="C515" s="170"/>
      <c r="D515" s="117"/>
      <c r="E515" s="117"/>
      <c r="F515" s="117"/>
      <c r="G515" s="124">
        <f>SUM(C475:J475)+SUM(C515:F515)</f>
        <v>0</v>
      </c>
      <c r="H515" s="117"/>
      <c r="I515" s="120"/>
    </row>
    <row r="516" spans="1:9" ht="17.149999999999999" customHeight="1">
      <c r="A516" s="25"/>
      <c r="B516" s="72" t="s">
        <v>201</v>
      </c>
      <c r="C516" s="187"/>
      <c r="D516" s="188"/>
      <c r="E516" s="188"/>
      <c r="F516" s="188"/>
      <c r="G516" s="355"/>
      <c r="H516" s="188"/>
      <c r="I516" s="189"/>
    </row>
    <row r="517" spans="1:9" ht="17.149999999999999" customHeight="1">
      <c r="A517" s="25"/>
      <c r="B517" s="72" t="s">
        <v>202</v>
      </c>
      <c r="C517" s="170"/>
      <c r="D517" s="117"/>
      <c r="E517" s="117"/>
      <c r="F517" s="117"/>
      <c r="G517" s="124">
        <f t="shared" ref="G517:G524" si="19">SUM(C477:J477)+SUM(C517:F517)</f>
        <v>0</v>
      </c>
      <c r="H517" s="117"/>
      <c r="I517" s="120"/>
    </row>
    <row r="518" spans="1:9" ht="17.149999999999999" customHeight="1">
      <c r="A518" s="25"/>
      <c r="B518" s="72" t="s">
        <v>62</v>
      </c>
      <c r="C518" s="170"/>
      <c r="D518" s="117"/>
      <c r="E518" s="117"/>
      <c r="F518" s="117"/>
      <c r="G518" s="124">
        <f t="shared" si="19"/>
        <v>0</v>
      </c>
      <c r="H518" s="117"/>
      <c r="I518" s="120"/>
    </row>
    <row r="519" spans="1:9" ht="17.149999999999999" customHeight="1">
      <c r="A519" s="25"/>
      <c r="B519" s="72" t="s">
        <v>203</v>
      </c>
      <c r="C519" s="170"/>
      <c r="D519" s="117"/>
      <c r="E519" s="117"/>
      <c r="F519" s="117"/>
      <c r="G519" s="124">
        <f t="shared" si="19"/>
        <v>0</v>
      </c>
      <c r="H519" s="117"/>
      <c r="I519" s="120"/>
    </row>
    <row r="520" spans="1:9" ht="17.149999999999999" customHeight="1">
      <c r="A520" s="25"/>
      <c r="B520" s="72" t="s">
        <v>66</v>
      </c>
      <c r="C520" s="170"/>
      <c r="D520" s="117"/>
      <c r="E520" s="117"/>
      <c r="F520" s="117"/>
      <c r="G520" s="124">
        <f t="shared" si="19"/>
        <v>0</v>
      </c>
      <c r="H520" s="117"/>
      <c r="I520" s="120"/>
    </row>
    <row r="521" spans="1:9" ht="17.149999999999999" customHeight="1">
      <c r="A521" s="25"/>
      <c r="B521" s="72" t="s">
        <v>67</v>
      </c>
      <c r="C521" s="170"/>
      <c r="D521" s="117"/>
      <c r="E521" s="117"/>
      <c r="F521" s="117"/>
      <c r="G521" s="124">
        <f t="shared" si="19"/>
        <v>0</v>
      </c>
      <c r="H521" s="117"/>
      <c r="I521" s="120"/>
    </row>
    <row r="522" spans="1:9" ht="17.149999999999999" customHeight="1">
      <c r="A522" s="25"/>
      <c r="B522" s="72" t="s">
        <v>68</v>
      </c>
      <c r="C522" s="170"/>
      <c r="D522" s="117"/>
      <c r="E522" s="117"/>
      <c r="F522" s="117"/>
      <c r="G522" s="124">
        <f t="shared" si="19"/>
        <v>0</v>
      </c>
      <c r="H522" s="117"/>
      <c r="I522" s="120"/>
    </row>
    <row r="523" spans="1:9" ht="17.149999999999999" customHeight="1">
      <c r="A523" s="25"/>
      <c r="B523" s="72" t="s">
        <v>69</v>
      </c>
      <c r="C523" s="170"/>
      <c r="D523" s="117"/>
      <c r="E523" s="117"/>
      <c r="F523" s="117"/>
      <c r="G523" s="124">
        <f t="shared" si="19"/>
        <v>0</v>
      </c>
      <c r="H523" s="117"/>
      <c r="I523" s="120"/>
    </row>
    <row r="524" spans="1:9" ht="17.149999999999999" customHeight="1" thickBot="1">
      <c r="A524" s="25"/>
      <c r="B524" s="194"/>
      <c r="C524" s="171"/>
      <c r="D524" s="119"/>
      <c r="E524" s="119"/>
      <c r="F524" s="119"/>
      <c r="G524" s="131">
        <f t="shared" si="19"/>
        <v>0</v>
      </c>
      <c r="H524" s="119"/>
      <c r="I524" s="121"/>
    </row>
    <row r="525" spans="1:9" ht="30" customHeight="1">
      <c r="A525" s="38">
        <v>3</v>
      </c>
      <c r="B525" s="109" t="s">
        <v>547</v>
      </c>
      <c r="C525" s="166">
        <f t="shared" ref="C525:I525" si="20">SUM(C500:C524)</f>
        <v>0</v>
      </c>
      <c r="D525" s="127">
        <f t="shared" si="20"/>
        <v>0</v>
      </c>
      <c r="E525" s="127">
        <f t="shared" si="20"/>
        <v>0</v>
      </c>
      <c r="F525" s="127">
        <f t="shared" si="20"/>
        <v>0</v>
      </c>
      <c r="G525" s="128">
        <f t="shared" si="20"/>
        <v>0</v>
      </c>
      <c r="H525" s="127">
        <f t="shared" si="20"/>
        <v>0</v>
      </c>
      <c r="I525" s="141">
        <f t="shared" si="20"/>
        <v>0</v>
      </c>
    </row>
    <row r="526" spans="1:9" ht="24" customHeight="1">
      <c r="A526" s="45">
        <v>4</v>
      </c>
      <c r="B526" s="337" t="s">
        <v>566</v>
      </c>
      <c r="C526" s="129"/>
      <c r="D526" s="338"/>
      <c r="E526" s="338"/>
      <c r="F526" s="338"/>
      <c r="G526" s="211">
        <f>G525-G501-G504</f>
        <v>0</v>
      </c>
      <c r="H526" s="338"/>
      <c r="I526" s="130"/>
    </row>
    <row r="527" spans="1:9" ht="9.75" customHeight="1">
      <c r="A527" s="38"/>
      <c r="B527" s="339" t="s">
        <v>567</v>
      </c>
      <c r="C527" s="340"/>
      <c r="D527" s="341"/>
      <c r="E527" s="341"/>
      <c r="F527" s="341"/>
      <c r="G527" s="335"/>
      <c r="H527" s="341"/>
      <c r="I527" s="353"/>
    </row>
    <row r="528" spans="1:9" ht="30" customHeight="1">
      <c r="A528" s="38">
        <v>5</v>
      </c>
      <c r="B528" s="110" t="s">
        <v>598</v>
      </c>
      <c r="C528" s="321"/>
      <c r="D528" s="322"/>
      <c r="E528" s="322"/>
      <c r="F528" s="322"/>
      <c r="G528" s="336">
        <f>SUM(C487:J487)+SUM(C528:F528)</f>
        <v>0</v>
      </c>
      <c r="H528" s="322"/>
      <c r="I528" s="354"/>
    </row>
    <row r="529" spans="1:10" ht="30" customHeight="1" thickBot="1">
      <c r="A529" s="38">
        <v>6</v>
      </c>
      <c r="B529" s="195" t="s">
        <v>599</v>
      </c>
      <c r="C529" s="168">
        <f t="shared" ref="C529:I529" si="21">C525+C528</f>
        <v>0</v>
      </c>
      <c r="D529" s="139">
        <f t="shared" si="21"/>
        <v>0</v>
      </c>
      <c r="E529" s="139">
        <f t="shared" si="21"/>
        <v>0</v>
      </c>
      <c r="F529" s="139">
        <f t="shared" si="21"/>
        <v>0</v>
      </c>
      <c r="G529" s="140">
        <f t="shared" si="21"/>
        <v>0</v>
      </c>
      <c r="H529" s="139">
        <f t="shared" si="21"/>
        <v>0</v>
      </c>
      <c r="I529" s="143">
        <f t="shared" si="21"/>
        <v>0</v>
      </c>
    </row>
    <row r="530" spans="1:10" ht="18" customHeight="1">
      <c r="A530" s="10"/>
      <c r="B530" s="10" t="s">
        <v>611</v>
      </c>
      <c r="C530" s="10"/>
      <c r="D530" s="10"/>
      <c r="E530" s="10"/>
      <c r="F530" s="10"/>
      <c r="G530" s="10"/>
      <c r="H530" s="10"/>
      <c r="I530" s="10"/>
    </row>
    <row r="531" spans="1:10" ht="14.15" customHeight="1">
      <c r="A531" s="10"/>
      <c r="B531" s="46" t="s">
        <v>612</v>
      </c>
      <c r="C531" s="10"/>
      <c r="D531" s="10"/>
      <c r="E531" s="10"/>
      <c r="F531" s="10"/>
      <c r="G531" s="10"/>
      <c r="H531" s="10"/>
      <c r="I531" s="10"/>
    </row>
    <row r="532" spans="1:10" ht="14.15" customHeight="1">
      <c r="A532" s="10"/>
      <c r="B532" s="46"/>
      <c r="C532" s="10"/>
      <c r="D532" s="10"/>
      <c r="E532" s="10"/>
      <c r="F532" s="10"/>
      <c r="G532" s="10"/>
      <c r="H532" s="10"/>
      <c r="I532" s="10"/>
    </row>
    <row r="533" spans="1:10" ht="14.15" customHeight="1">
      <c r="A533" s="10"/>
      <c r="B533" s="10"/>
      <c r="C533" s="10"/>
      <c r="D533" s="19"/>
      <c r="E533" s="10"/>
      <c r="F533" s="10"/>
      <c r="G533" s="10"/>
      <c r="H533" s="10"/>
      <c r="J533" s="51" t="s">
        <v>613</v>
      </c>
    </row>
    <row r="534" spans="1:10" s="8" customFormat="1" ht="14.15" customHeight="1">
      <c r="A534" s="20"/>
      <c r="B534" s="29"/>
      <c r="C534" s="29"/>
      <c r="D534" s="29"/>
      <c r="E534" s="30" t="s">
        <v>614</v>
      </c>
      <c r="F534" s="29"/>
      <c r="G534" s="29"/>
      <c r="H534" s="29"/>
      <c r="I534" s="20"/>
    </row>
    <row r="535" spans="1:10" ht="14.15" customHeight="1">
      <c r="A535" s="10"/>
      <c r="B535" s="10"/>
      <c r="C535" s="10"/>
      <c r="D535" s="10"/>
      <c r="E535" s="219" t="s">
        <v>515</v>
      </c>
      <c r="F535" s="10"/>
      <c r="G535" s="10"/>
      <c r="H535" s="10"/>
      <c r="I535" s="10"/>
    </row>
    <row r="536" spans="1:10" ht="14.15" customHeight="1">
      <c r="A536" s="10"/>
      <c r="B536" s="10"/>
      <c r="C536" s="10"/>
      <c r="D536" s="10"/>
      <c r="E536" s="219"/>
      <c r="F536" s="10"/>
      <c r="G536" s="10"/>
      <c r="H536" s="10"/>
      <c r="I536" s="10"/>
    </row>
    <row r="537" spans="1:10" ht="14.15" customHeight="1">
      <c r="A537" s="10"/>
      <c r="B537" s="10"/>
      <c r="C537" s="10"/>
      <c r="D537" s="10"/>
      <c r="E537" s="219"/>
      <c r="F537" s="10"/>
      <c r="G537" s="10"/>
      <c r="H537" s="10"/>
      <c r="I537" s="10"/>
    </row>
    <row r="538" spans="1:10" ht="18" customHeight="1" thickBot="1">
      <c r="A538" s="25"/>
      <c r="B538" s="37" t="s">
        <v>538</v>
      </c>
      <c r="C538" s="25"/>
      <c r="D538" s="25"/>
      <c r="E538" s="25"/>
      <c r="F538" s="25"/>
      <c r="G538" s="25"/>
      <c r="H538" s="25"/>
      <c r="I538" s="25"/>
    </row>
    <row r="539" spans="1:10" ht="39.75" customHeight="1">
      <c r="A539" s="25"/>
      <c r="B539" s="112" t="s">
        <v>212</v>
      </c>
      <c r="C539" s="108" t="s">
        <v>615</v>
      </c>
      <c r="D539" s="75" t="s">
        <v>591</v>
      </c>
      <c r="E539" s="75" t="s">
        <v>592</v>
      </c>
      <c r="F539" s="75" t="s">
        <v>593</v>
      </c>
      <c r="G539" s="75" t="s">
        <v>594</v>
      </c>
      <c r="H539" s="75" t="s">
        <v>595</v>
      </c>
      <c r="I539" s="75" t="s">
        <v>616</v>
      </c>
      <c r="J539" s="76" t="s">
        <v>597</v>
      </c>
    </row>
    <row r="540" spans="1:10" ht="11.15" customHeight="1" thickBot="1">
      <c r="A540" s="25"/>
      <c r="B540" s="84" t="s">
        <v>35</v>
      </c>
      <c r="C540" s="47">
        <v>1</v>
      </c>
      <c r="D540" s="27">
        <v>2</v>
      </c>
      <c r="E540" s="27">
        <v>3</v>
      </c>
      <c r="F540" s="27">
        <v>4</v>
      </c>
      <c r="G540" s="27">
        <v>5</v>
      </c>
      <c r="H540" s="27">
        <v>6</v>
      </c>
      <c r="I540" s="27">
        <v>7</v>
      </c>
      <c r="J540" s="32">
        <v>8</v>
      </c>
    </row>
    <row r="541" spans="1:10" ht="17.149999999999999" customHeight="1">
      <c r="A541" s="25"/>
      <c r="B541" s="91" t="s">
        <v>39</v>
      </c>
      <c r="C541" s="187"/>
      <c r="D541" s="188"/>
      <c r="E541" s="188"/>
      <c r="F541" s="188"/>
      <c r="G541" s="188"/>
      <c r="H541" s="188"/>
      <c r="I541" s="188"/>
      <c r="J541" s="189"/>
    </row>
    <row r="542" spans="1:10" ht="17.149999999999999" customHeight="1">
      <c r="A542" s="38">
        <v>1</v>
      </c>
      <c r="B542" s="72" t="s">
        <v>41</v>
      </c>
      <c r="C542" s="185">
        <f>H103</f>
        <v>0</v>
      </c>
      <c r="D542" s="117"/>
      <c r="E542" s="186">
        <f>I182</f>
        <v>0</v>
      </c>
      <c r="F542" s="117"/>
      <c r="G542" s="117"/>
      <c r="H542" s="117"/>
      <c r="I542" s="117"/>
      <c r="J542" s="120"/>
    </row>
    <row r="543" spans="1:10" ht="17.149999999999999" customHeight="1">
      <c r="A543" s="25"/>
      <c r="B543" s="72" t="s">
        <v>47</v>
      </c>
      <c r="C543" s="185">
        <f>H104</f>
        <v>0</v>
      </c>
      <c r="D543" s="117"/>
      <c r="E543" s="186">
        <f t="shared" ref="E543:E565" si="22">I183</f>
        <v>0</v>
      </c>
      <c r="F543" s="117"/>
      <c r="G543" s="117"/>
      <c r="H543" s="117"/>
      <c r="I543" s="117"/>
      <c r="J543" s="120"/>
    </row>
    <row r="544" spans="1:10" ht="17.149999999999999" customHeight="1">
      <c r="A544" s="25"/>
      <c r="B544" s="72" t="s">
        <v>48</v>
      </c>
      <c r="C544" s="185">
        <f>H105</f>
        <v>0</v>
      </c>
      <c r="D544" s="117"/>
      <c r="E544" s="186">
        <f t="shared" si="22"/>
        <v>0</v>
      </c>
      <c r="F544" s="117"/>
      <c r="G544" s="117"/>
      <c r="H544" s="117"/>
      <c r="I544" s="117"/>
      <c r="J544" s="120"/>
    </row>
    <row r="545" spans="1:10" ht="17.149999999999999" customHeight="1">
      <c r="A545" s="38">
        <v>2</v>
      </c>
      <c r="B545" s="72" t="s">
        <v>49</v>
      </c>
      <c r="C545" s="187"/>
      <c r="D545" s="188"/>
      <c r="E545" s="188"/>
      <c r="F545" s="188"/>
      <c r="G545" s="188"/>
      <c r="H545" s="188"/>
      <c r="I545" s="188"/>
      <c r="J545" s="189"/>
    </row>
    <row r="546" spans="1:10" ht="17.149999999999999" customHeight="1">
      <c r="A546" s="25"/>
      <c r="B546" s="72" t="s">
        <v>50</v>
      </c>
      <c r="C546" s="185">
        <f t="shared" ref="C546:C565" si="23">H107</f>
        <v>0</v>
      </c>
      <c r="D546" s="117"/>
      <c r="E546" s="186">
        <f t="shared" si="22"/>
        <v>0</v>
      </c>
      <c r="F546" s="117"/>
      <c r="G546" s="117"/>
      <c r="H546" s="117"/>
      <c r="I546" s="117"/>
      <c r="J546" s="120"/>
    </row>
    <row r="547" spans="1:10" ht="17.149999999999999" customHeight="1">
      <c r="A547" s="25"/>
      <c r="B547" s="72" t="s">
        <v>51</v>
      </c>
      <c r="C547" s="185">
        <f t="shared" si="23"/>
        <v>0</v>
      </c>
      <c r="D547" s="117"/>
      <c r="E547" s="186">
        <f t="shared" si="22"/>
        <v>0</v>
      </c>
      <c r="F547" s="117"/>
      <c r="G547" s="117"/>
      <c r="H547" s="117"/>
      <c r="I547" s="117"/>
      <c r="J547" s="120"/>
    </row>
    <row r="548" spans="1:10" ht="17.149999999999999" customHeight="1">
      <c r="A548" s="25"/>
      <c r="B548" s="72" t="s">
        <v>52</v>
      </c>
      <c r="C548" s="185">
        <f t="shared" si="23"/>
        <v>0</v>
      </c>
      <c r="D548" s="117"/>
      <c r="E548" s="186">
        <f t="shared" si="22"/>
        <v>0</v>
      </c>
      <c r="F548" s="117"/>
      <c r="G548" s="117"/>
      <c r="H548" s="117"/>
      <c r="I548" s="117"/>
      <c r="J548" s="120"/>
    </row>
    <row r="549" spans="1:10" ht="17.149999999999999" customHeight="1">
      <c r="A549" s="25"/>
      <c r="B549" s="72" t="s">
        <v>53</v>
      </c>
      <c r="C549" s="185">
        <f t="shared" si="23"/>
        <v>0</v>
      </c>
      <c r="D549" s="117"/>
      <c r="E549" s="186">
        <f t="shared" si="22"/>
        <v>0</v>
      </c>
      <c r="F549" s="117"/>
      <c r="G549" s="117"/>
      <c r="H549" s="117"/>
      <c r="I549" s="117"/>
      <c r="J549" s="120"/>
    </row>
    <row r="550" spans="1:10" ht="17.149999999999999" customHeight="1">
      <c r="A550" s="25"/>
      <c r="B550" s="72" t="s">
        <v>54</v>
      </c>
      <c r="C550" s="185">
        <f t="shared" si="23"/>
        <v>0</v>
      </c>
      <c r="D550" s="117"/>
      <c r="E550" s="186">
        <f t="shared" si="22"/>
        <v>0</v>
      </c>
      <c r="F550" s="117"/>
      <c r="G550" s="117"/>
      <c r="H550" s="117"/>
      <c r="I550" s="117"/>
      <c r="J550" s="120"/>
    </row>
    <row r="551" spans="1:10" ht="17.149999999999999" customHeight="1">
      <c r="A551" s="25"/>
      <c r="B551" s="72" t="s">
        <v>55</v>
      </c>
      <c r="C551" s="185">
        <f t="shared" si="23"/>
        <v>0</v>
      </c>
      <c r="D551" s="117"/>
      <c r="E551" s="186">
        <f t="shared" si="22"/>
        <v>0</v>
      </c>
      <c r="F551" s="117"/>
      <c r="G551" s="117"/>
      <c r="H551" s="117"/>
      <c r="I551" s="117"/>
      <c r="J551" s="120"/>
    </row>
    <row r="552" spans="1:10" ht="17.149999999999999" customHeight="1">
      <c r="A552" s="25"/>
      <c r="B552" s="72" t="s">
        <v>58</v>
      </c>
      <c r="C552" s="185">
        <f t="shared" si="23"/>
        <v>0</v>
      </c>
      <c r="D552" s="117"/>
      <c r="E552" s="186">
        <f t="shared" si="22"/>
        <v>0</v>
      </c>
      <c r="F552" s="117"/>
      <c r="G552" s="117"/>
      <c r="H552" s="117"/>
      <c r="I552" s="117"/>
      <c r="J552" s="120"/>
    </row>
    <row r="553" spans="1:10" ht="17.149999999999999" customHeight="1">
      <c r="A553" s="25"/>
      <c r="B553" s="72" t="s">
        <v>59</v>
      </c>
      <c r="C553" s="185">
        <f t="shared" si="23"/>
        <v>0</v>
      </c>
      <c r="D553" s="117"/>
      <c r="E553" s="186">
        <f t="shared" si="22"/>
        <v>0</v>
      </c>
      <c r="F553" s="117"/>
      <c r="G553" s="117"/>
      <c r="H553" s="117"/>
      <c r="I553" s="117"/>
      <c r="J553" s="120"/>
    </row>
    <row r="554" spans="1:10" ht="17.149999999999999" customHeight="1">
      <c r="A554" s="25"/>
      <c r="B554" s="72" t="s">
        <v>60</v>
      </c>
      <c r="C554" s="185">
        <f t="shared" si="23"/>
        <v>0</v>
      </c>
      <c r="D554" s="117"/>
      <c r="E554" s="186">
        <f t="shared" si="22"/>
        <v>0</v>
      </c>
      <c r="F554" s="117"/>
      <c r="G554" s="117"/>
      <c r="H554" s="117"/>
      <c r="I554" s="117"/>
      <c r="J554" s="120"/>
    </row>
    <row r="555" spans="1:10" ht="17.149999999999999" customHeight="1">
      <c r="A555" s="25"/>
      <c r="B555" s="72" t="s">
        <v>200</v>
      </c>
      <c r="C555" s="185">
        <f t="shared" si="23"/>
        <v>0</v>
      </c>
      <c r="D555" s="117"/>
      <c r="E555" s="186">
        <f t="shared" si="22"/>
        <v>0</v>
      </c>
      <c r="F555" s="117"/>
      <c r="G555" s="117"/>
      <c r="H555" s="117"/>
      <c r="I555" s="117"/>
      <c r="J555" s="120"/>
    </row>
    <row r="556" spans="1:10" ht="17.149999999999999" customHeight="1">
      <c r="A556" s="25"/>
      <c r="B556" s="72" t="s">
        <v>61</v>
      </c>
      <c r="C556" s="185">
        <f t="shared" si="23"/>
        <v>0</v>
      </c>
      <c r="D556" s="117"/>
      <c r="E556" s="186">
        <f t="shared" si="22"/>
        <v>0</v>
      </c>
      <c r="F556" s="117"/>
      <c r="G556" s="117"/>
      <c r="H556" s="117"/>
      <c r="I556" s="117"/>
      <c r="J556" s="120"/>
    </row>
    <row r="557" spans="1:10" ht="17.149999999999999" customHeight="1">
      <c r="A557" s="25"/>
      <c r="B557" s="72" t="s">
        <v>201</v>
      </c>
      <c r="C557" s="185">
        <f t="shared" si="23"/>
        <v>0</v>
      </c>
      <c r="D557" s="117"/>
      <c r="E557" s="186">
        <f t="shared" si="22"/>
        <v>0</v>
      </c>
      <c r="F557" s="117"/>
      <c r="G557" s="117"/>
      <c r="H557" s="117"/>
      <c r="I557" s="117"/>
      <c r="J557" s="120"/>
    </row>
    <row r="558" spans="1:10" ht="17.149999999999999" customHeight="1">
      <c r="A558" s="25"/>
      <c r="B558" s="72" t="s">
        <v>202</v>
      </c>
      <c r="C558" s="185">
        <f t="shared" si="23"/>
        <v>0</v>
      </c>
      <c r="D558" s="117"/>
      <c r="E558" s="186">
        <f t="shared" si="22"/>
        <v>0</v>
      </c>
      <c r="F558" s="117"/>
      <c r="G558" s="117"/>
      <c r="H558" s="117"/>
      <c r="I558" s="117"/>
      <c r="J558" s="120"/>
    </row>
    <row r="559" spans="1:10" ht="17.149999999999999" customHeight="1">
      <c r="A559" s="25"/>
      <c r="B559" s="72" t="s">
        <v>62</v>
      </c>
      <c r="C559" s="185">
        <f t="shared" si="23"/>
        <v>0</v>
      </c>
      <c r="D559" s="117"/>
      <c r="E559" s="186">
        <f t="shared" si="22"/>
        <v>0</v>
      </c>
      <c r="F559" s="117"/>
      <c r="G559" s="117"/>
      <c r="H559" s="117"/>
      <c r="I559" s="117"/>
      <c r="J559" s="120"/>
    </row>
    <row r="560" spans="1:10" ht="17.149999999999999" customHeight="1">
      <c r="A560" s="25"/>
      <c r="B560" s="72" t="s">
        <v>203</v>
      </c>
      <c r="C560" s="185">
        <f t="shared" si="23"/>
        <v>0</v>
      </c>
      <c r="D560" s="117"/>
      <c r="E560" s="186">
        <f t="shared" si="22"/>
        <v>0</v>
      </c>
      <c r="F560" s="117"/>
      <c r="G560" s="117"/>
      <c r="H560" s="117"/>
      <c r="I560" s="117"/>
      <c r="J560" s="120"/>
    </row>
    <row r="561" spans="1:10" ht="17.149999999999999" customHeight="1">
      <c r="A561" s="25"/>
      <c r="B561" s="72" t="s">
        <v>66</v>
      </c>
      <c r="C561" s="185">
        <f t="shared" si="23"/>
        <v>0</v>
      </c>
      <c r="D561" s="117"/>
      <c r="E561" s="186">
        <f t="shared" si="22"/>
        <v>0</v>
      </c>
      <c r="F561" s="117"/>
      <c r="G561" s="117"/>
      <c r="H561" s="117"/>
      <c r="I561" s="117"/>
      <c r="J561" s="120"/>
    </row>
    <row r="562" spans="1:10" ht="17.149999999999999" customHeight="1">
      <c r="A562" s="25"/>
      <c r="B562" s="72" t="s">
        <v>67</v>
      </c>
      <c r="C562" s="185">
        <f t="shared" si="23"/>
        <v>0</v>
      </c>
      <c r="D562" s="117"/>
      <c r="E562" s="186">
        <f t="shared" si="22"/>
        <v>0</v>
      </c>
      <c r="F562" s="117"/>
      <c r="G562" s="117"/>
      <c r="H562" s="117"/>
      <c r="I562" s="117"/>
      <c r="J562" s="120"/>
    </row>
    <row r="563" spans="1:10" ht="17.149999999999999" customHeight="1">
      <c r="A563" s="25"/>
      <c r="B563" s="72" t="s">
        <v>68</v>
      </c>
      <c r="C563" s="185">
        <f t="shared" si="23"/>
        <v>0</v>
      </c>
      <c r="D563" s="117"/>
      <c r="E563" s="186">
        <f t="shared" si="22"/>
        <v>0</v>
      </c>
      <c r="F563" s="117"/>
      <c r="G563" s="117"/>
      <c r="H563" s="117"/>
      <c r="I563" s="117"/>
      <c r="J563" s="120"/>
    </row>
    <row r="564" spans="1:10" ht="17.149999999999999" customHeight="1">
      <c r="A564" s="25"/>
      <c r="B564" s="72" t="s">
        <v>69</v>
      </c>
      <c r="C564" s="185">
        <f t="shared" si="23"/>
        <v>0</v>
      </c>
      <c r="D564" s="117"/>
      <c r="E564" s="186">
        <f t="shared" si="22"/>
        <v>0</v>
      </c>
      <c r="F564" s="117"/>
      <c r="G564" s="117"/>
      <c r="H564" s="117"/>
      <c r="I564" s="117"/>
      <c r="J564" s="120"/>
    </row>
    <row r="565" spans="1:10" ht="17.149999999999999" customHeight="1" thickBot="1">
      <c r="A565" s="25"/>
      <c r="B565" s="72"/>
      <c r="C565" s="190">
        <f t="shared" si="23"/>
        <v>0</v>
      </c>
      <c r="D565" s="119"/>
      <c r="E565" s="191">
        <f t="shared" si="22"/>
        <v>0</v>
      </c>
      <c r="F565" s="119"/>
      <c r="G565" s="119"/>
      <c r="H565" s="119"/>
      <c r="I565" s="119"/>
      <c r="J565" s="121"/>
    </row>
    <row r="566" spans="1:10" ht="30" customHeight="1">
      <c r="A566" s="38">
        <v>3</v>
      </c>
      <c r="B566" s="109" t="s">
        <v>574</v>
      </c>
      <c r="C566" s="166">
        <f t="shared" ref="C566:J566" si="24">SUM(C541:C565)</f>
        <v>0</v>
      </c>
      <c r="D566" s="127">
        <f t="shared" si="24"/>
        <v>0</v>
      </c>
      <c r="E566" s="127">
        <f t="shared" si="24"/>
        <v>0</v>
      </c>
      <c r="F566" s="127">
        <f t="shared" si="24"/>
        <v>0</v>
      </c>
      <c r="G566" s="127">
        <f t="shared" si="24"/>
        <v>0</v>
      </c>
      <c r="H566" s="127">
        <f t="shared" si="24"/>
        <v>0</v>
      </c>
      <c r="I566" s="127">
        <f t="shared" si="24"/>
        <v>0</v>
      </c>
      <c r="J566" s="141">
        <f t="shared" si="24"/>
        <v>0</v>
      </c>
    </row>
    <row r="567" spans="1:10" ht="30" customHeight="1">
      <c r="A567" s="38">
        <v>4</v>
      </c>
      <c r="B567" s="342"/>
      <c r="C567" s="157"/>
      <c r="D567" s="157"/>
      <c r="E567" s="157"/>
      <c r="F567" s="157"/>
      <c r="G567" s="157"/>
      <c r="H567" s="157"/>
      <c r="I567" s="157"/>
      <c r="J567" s="158"/>
    </row>
    <row r="568" spans="1:10" ht="30" customHeight="1">
      <c r="A568" s="38">
        <v>5</v>
      </c>
      <c r="B568" s="110" t="s">
        <v>617</v>
      </c>
      <c r="C568" s="167"/>
      <c r="D568" s="136"/>
      <c r="E568" s="136"/>
      <c r="F568" s="136"/>
      <c r="G568" s="136"/>
      <c r="H568" s="136"/>
      <c r="I568" s="136"/>
      <c r="J568" s="142"/>
    </row>
    <row r="569" spans="1:10" ht="30" customHeight="1" thickBot="1">
      <c r="A569" s="38">
        <v>6</v>
      </c>
      <c r="B569" s="111" t="s">
        <v>618</v>
      </c>
      <c r="C569" s="168">
        <f t="shared" ref="C569:J569" si="25">C566+C568</f>
        <v>0</v>
      </c>
      <c r="D569" s="139">
        <f t="shared" si="25"/>
        <v>0</v>
      </c>
      <c r="E569" s="139">
        <f t="shared" si="25"/>
        <v>0</v>
      </c>
      <c r="F569" s="139">
        <f t="shared" si="25"/>
        <v>0</v>
      </c>
      <c r="G569" s="139">
        <f t="shared" si="25"/>
        <v>0</v>
      </c>
      <c r="H569" s="139">
        <f t="shared" si="25"/>
        <v>0</v>
      </c>
      <c r="I569" s="139">
        <f t="shared" si="25"/>
        <v>0</v>
      </c>
      <c r="J569" s="143">
        <f t="shared" si="25"/>
        <v>0</v>
      </c>
    </row>
    <row r="570" spans="1:10" ht="14.15" customHeight="1">
      <c r="A570" s="10"/>
      <c r="B570" s="10" t="s">
        <v>619</v>
      </c>
      <c r="C570" s="10"/>
      <c r="D570" s="10"/>
      <c r="E570" s="10"/>
      <c r="F570" s="10"/>
      <c r="G570" s="10"/>
      <c r="H570" s="10"/>
      <c r="I570" s="10"/>
    </row>
    <row r="571" spans="1:10" ht="18" customHeight="1">
      <c r="A571" s="10"/>
      <c r="B571" s="10" t="s">
        <v>620</v>
      </c>
      <c r="C571" s="10"/>
      <c r="D571" s="10"/>
      <c r="E571" s="10"/>
      <c r="F571" s="10"/>
      <c r="G571" s="10"/>
      <c r="H571" s="10"/>
      <c r="I571" s="10"/>
    </row>
    <row r="572" spans="1:10" ht="14.15" customHeight="1">
      <c r="A572" s="10"/>
      <c r="C572" s="10"/>
      <c r="D572" s="10"/>
      <c r="E572" s="10"/>
      <c r="F572" s="10"/>
      <c r="G572" s="10"/>
      <c r="H572" s="10"/>
      <c r="I572" s="10"/>
    </row>
    <row r="573" spans="1:10" ht="14.15" customHeight="1">
      <c r="A573" s="10"/>
      <c r="B573" s="10"/>
      <c r="C573" s="10"/>
      <c r="D573" s="10"/>
      <c r="E573" s="10"/>
      <c r="F573" s="10"/>
      <c r="G573" s="10"/>
      <c r="H573" s="10"/>
      <c r="J573" s="51" t="s">
        <v>621</v>
      </c>
    </row>
    <row r="574" spans="1:10" s="8" customFormat="1" ht="14.15" customHeight="1">
      <c r="A574" s="20"/>
      <c r="B574" s="29"/>
      <c r="C574" s="29"/>
      <c r="D574" s="29"/>
      <c r="E574" s="30" t="s">
        <v>622</v>
      </c>
      <c r="F574" s="29"/>
      <c r="G574" s="29"/>
      <c r="H574" s="29"/>
      <c r="I574" s="29"/>
    </row>
    <row r="575" spans="1:10" ht="14.15" customHeight="1">
      <c r="A575" s="10"/>
      <c r="B575" s="10"/>
      <c r="C575" s="10"/>
      <c r="D575" s="10"/>
      <c r="E575" s="219" t="s">
        <v>515</v>
      </c>
      <c r="F575" s="10"/>
      <c r="G575" s="10"/>
      <c r="H575" s="10"/>
      <c r="I575" s="10"/>
    </row>
    <row r="576" spans="1:10" ht="14.15" customHeight="1">
      <c r="A576" s="10"/>
      <c r="B576" s="10"/>
      <c r="C576" s="10"/>
      <c r="D576" s="10"/>
      <c r="E576" s="219"/>
      <c r="F576" s="10"/>
      <c r="G576" s="10"/>
      <c r="H576" s="10"/>
      <c r="I576" s="10"/>
    </row>
    <row r="577" spans="1:9" ht="14.15" customHeight="1">
      <c r="A577" s="10"/>
      <c r="B577" s="10"/>
      <c r="C577" s="10"/>
      <c r="D577" s="10"/>
      <c r="E577" s="219"/>
      <c r="F577" s="10"/>
      <c r="G577" s="10"/>
      <c r="H577" s="10"/>
      <c r="I577" s="10"/>
    </row>
    <row r="578" spans="1:9" ht="18" customHeight="1" thickBot="1">
      <c r="A578" s="25"/>
      <c r="B578" s="37" t="s">
        <v>552</v>
      </c>
      <c r="C578" s="25"/>
      <c r="D578" s="25"/>
      <c r="E578" s="25"/>
      <c r="F578" s="25"/>
      <c r="G578" s="25"/>
      <c r="H578" s="25"/>
      <c r="I578" s="25"/>
    </row>
    <row r="579" spans="1:9" ht="39.75" customHeight="1">
      <c r="A579" s="25"/>
      <c r="B579" s="112" t="s">
        <v>212</v>
      </c>
      <c r="C579" s="108" t="s">
        <v>604</v>
      </c>
      <c r="D579" s="75" t="s">
        <v>605</v>
      </c>
      <c r="E579" s="75" t="s">
        <v>606</v>
      </c>
      <c r="F579" s="75" t="s">
        <v>607</v>
      </c>
      <c r="G579" s="112" t="s">
        <v>608</v>
      </c>
      <c r="H579" s="75" t="s">
        <v>609</v>
      </c>
      <c r="I579" s="76" t="s">
        <v>610</v>
      </c>
    </row>
    <row r="580" spans="1:9" ht="11.15" customHeight="1" thickBot="1">
      <c r="A580" s="25"/>
      <c r="B580" s="84" t="s">
        <v>35</v>
      </c>
      <c r="C580" s="47">
        <v>9</v>
      </c>
      <c r="D580" s="27">
        <v>10</v>
      </c>
      <c r="E580" s="27">
        <v>11</v>
      </c>
      <c r="F580" s="27">
        <v>12</v>
      </c>
      <c r="G580" s="339">
        <v>13</v>
      </c>
      <c r="H580" s="27">
        <v>14</v>
      </c>
      <c r="I580" s="32">
        <v>15</v>
      </c>
    </row>
    <row r="581" spans="1:9" ht="17.149999999999999" customHeight="1">
      <c r="A581" s="25"/>
      <c r="B581" s="91" t="s">
        <v>39</v>
      </c>
      <c r="C581" s="187"/>
      <c r="D581" s="188"/>
      <c r="E581" s="188"/>
      <c r="F581" s="188"/>
      <c r="G581" s="356"/>
      <c r="H581" s="188"/>
      <c r="I581" s="189"/>
    </row>
    <row r="582" spans="1:9" ht="17.149999999999999" customHeight="1">
      <c r="A582" s="38">
        <v>1</v>
      </c>
      <c r="B582" s="72" t="s">
        <v>41</v>
      </c>
      <c r="C582" s="170"/>
      <c r="D582" s="117"/>
      <c r="E582" s="117"/>
      <c r="F582" s="117"/>
      <c r="G582" s="124">
        <f>SUM(C542:J542)+SUM(C582:F582)</f>
        <v>0</v>
      </c>
      <c r="H582" s="117"/>
      <c r="I582" s="120"/>
    </row>
    <row r="583" spans="1:9" ht="17.149999999999999" customHeight="1">
      <c r="A583" s="25"/>
      <c r="B583" s="72" t="s">
        <v>47</v>
      </c>
      <c r="C583" s="170"/>
      <c r="D583" s="117"/>
      <c r="E583" s="117"/>
      <c r="F583" s="117"/>
      <c r="G583" s="124">
        <f>SUM(C543:J543)+SUM(C583:F583)</f>
        <v>0</v>
      </c>
      <c r="H583" s="117"/>
      <c r="I583" s="120"/>
    </row>
    <row r="584" spans="1:9" ht="17.149999999999999" customHeight="1">
      <c r="A584" s="25"/>
      <c r="B584" s="72" t="s">
        <v>48</v>
      </c>
      <c r="C584" s="170"/>
      <c r="D584" s="117"/>
      <c r="E584" s="117"/>
      <c r="F584" s="117"/>
      <c r="G584" s="124">
        <f>SUM(C544:J544)+SUM(C584:F584)</f>
        <v>0</v>
      </c>
      <c r="H584" s="117"/>
      <c r="I584" s="120"/>
    </row>
    <row r="585" spans="1:9" ht="17.149999999999999" customHeight="1">
      <c r="A585" s="38">
        <v>2</v>
      </c>
      <c r="B585" s="72" t="s">
        <v>49</v>
      </c>
      <c r="C585" s="187"/>
      <c r="D585" s="188"/>
      <c r="E585" s="188"/>
      <c r="F585" s="188"/>
      <c r="G585" s="355"/>
      <c r="H585" s="188"/>
      <c r="I585" s="189"/>
    </row>
    <row r="586" spans="1:9" ht="17.149999999999999" customHeight="1">
      <c r="A586" s="25"/>
      <c r="B586" s="72" t="s">
        <v>50</v>
      </c>
      <c r="C586" s="170"/>
      <c r="D586" s="117"/>
      <c r="E586" s="117"/>
      <c r="F586" s="117"/>
      <c r="G586" s="124">
        <f t="shared" ref="G586:G605" si="26">SUM(C546:J546)+SUM(C586:F586)</f>
        <v>0</v>
      </c>
      <c r="H586" s="117"/>
      <c r="I586" s="120"/>
    </row>
    <row r="587" spans="1:9" ht="17.149999999999999" customHeight="1">
      <c r="A587" s="25"/>
      <c r="B587" s="72" t="s">
        <v>51</v>
      </c>
      <c r="C587" s="170"/>
      <c r="D587" s="117"/>
      <c r="E587" s="117"/>
      <c r="F587" s="117"/>
      <c r="G587" s="124">
        <f t="shared" si="26"/>
        <v>0</v>
      </c>
      <c r="H587" s="117"/>
      <c r="I587" s="120"/>
    </row>
    <row r="588" spans="1:9" ht="17.149999999999999" customHeight="1">
      <c r="A588" s="25"/>
      <c r="B588" s="72" t="s">
        <v>52</v>
      </c>
      <c r="C588" s="170"/>
      <c r="D588" s="117"/>
      <c r="E588" s="117"/>
      <c r="F588" s="117"/>
      <c r="G588" s="124">
        <f t="shared" si="26"/>
        <v>0</v>
      </c>
      <c r="H588" s="117"/>
      <c r="I588" s="120"/>
    </row>
    <row r="589" spans="1:9" ht="17.149999999999999" customHeight="1">
      <c r="A589" s="25"/>
      <c r="B589" s="72" t="s">
        <v>53</v>
      </c>
      <c r="C589" s="170"/>
      <c r="D589" s="117"/>
      <c r="E589" s="117"/>
      <c r="F589" s="117"/>
      <c r="G589" s="124">
        <f t="shared" si="26"/>
        <v>0</v>
      </c>
      <c r="H589" s="117"/>
      <c r="I589" s="120"/>
    </row>
    <row r="590" spans="1:9" ht="17.149999999999999" customHeight="1">
      <c r="A590" s="25"/>
      <c r="B590" s="72" t="s">
        <v>54</v>
      </c>
      <c r="C590" s="170"/>
      <c r="D590" s="117"/>
      <c r="E590" s="117"/>
      <c r="F590" s="117"/>
      <c r="G590" s="124">
        <f t="shared" si="26"/>
        <v>0</v>
      </c>
      <c r="H590" s="117"/>
      <c r="I590" s="120"/>
    </row>
    <row r="591" spans="1:9" ht="17.149999999999999" customHeight="1">
      <c r="A591" s="25"/>
      <c r="B591" s="72" t="s">
        <v>55</v>
      </c>
      <c r="C591" s="170"/>
      <c r="D591" s="117"/>
      <c r="E591" s="117"/>
      <c r="F591" s="117"/>
      <c r="G591" s="124">
        <f t="shared" si="26"/>
        <v>0</v>
      </c>
      <c r="H591" s="117"/>
      <c r="I591" s="120"/>
    </row>
    <row r="592" spans="1:9" ht="17.149999999999999" customHeight="1">
      <c r="A592" s="25"/>
      <c r="B592" s="72" t="s">
        <v>58</v>
      </c>
      <c r="C592" s="170"/>
      <c r="D592" s="117"/>
      <c r="E592" s="117"/>
      <c r="F592" s="117"/>
      <c r="G592" s="124">
        <f t="shared" si="26"/>
        <v>0</v>
      </c>
      <c r="H592" s="117"/>
      <c r="I592" s="120"/>
    </row>
    <row r="593" spans="1:9" ht="17.149999999999999" customHeight="1">
      <c r="A593" s="25"/>
      <c r="B593" s="72" t="s">
        <v>59</v>
      </c>
      <c r="C593" s="170"/>
      <c r="D593" s="117"/>
      <c r="E593" s="117"/>
      <c r="F593" s="117"/>
      <c r="G593" s="124">
        <f t="shared" si="26"/>
        <v>0</v>
      </c>
      <c r="H593" s="117"/>
      <c r="I593" s="120"/>
    </row>
    <row r="594" spans="1:9" ht="17.149999999999999" customHeight="1">
      <c r="A594" s="25"/>
      <c r="B594" s="72" t="s">
        <v>60</v>
      </c>
      <c r="C594" s="170"/>
      <c r="D594" s="117"/>
      <c r="E594" s="117"/>
      <c r="F594" s="117"/>
      <c r="G594" s="124">
        <f t="shared" si="26"/>
        <v>0</v>
      </c>
      <c r="H594" s="117"/>
      <c r="I594" s="120"/>
    </row>
    <row r="595" spans="1:9" ht="17.149999999999999" customHeight="1">
      <c r="A595" s="25"/>
      <c r="B595" s="72" t="s">
        <v>200</v>
      </c>
      <c r="C595" s="170"/>
      <c r="D595" s="117"/>
      <c r="E595" s="117"/>
      <c r="F595" s="117"/>
      <c r="G595" s="124">
        <f t="shared" si="26"/>
        <v>0</v>
      </c>
      <c r="H595" s="117"/>
      <c r="I595" s="120"/>
    </row>
    <row r="596" spans="1:9" ht="17.149999999999999" customHeight="1">
      <c r="A596" s="25"/>
      <c r="B596" s="72" t="s">
        <v>61</v>
      </c>
      <c r="C596" s="170"/>
      <c r="D596" s="117"/>
      <c r="E596" s="117"/>
      <c r="F596" s="117"/>
      <c r="G596" s="124">
        <f t="shared" si="26"/>
        <v>0</v>
      </c>
      <c r="H596" s="117"/>
      <c r="I596" s="120"/>
    </row>
    <row r="597" spans="1:9" ht="17.149999999999999" customHeight="1">
      <c r="A597" s="25"/>
      <c r="B597" s="72" t="s">
        <v>201</v>
      </c>
      <c r="C597" s="170"/>
      <c r="D597" s="117"/>
      <c r="E597" s="117"/>
      <c r="F597" s="117"/>
      <c r="G597" s="124">
        <f t="shared" si="26"/>
        <v>0</v>
      </c>
      <c r="H597" s="117"/>
      <c r="I597" s="120"/>
    </row>
    <row r="598" spans="1:9" ht="17.149999999999999" customHeight="1">
      <c r="A598" s="25"/>
      <c r="B598" s="72" t="s">
        <v>202</v>
      </c>
      <c r="C598" s="170"/>
      <c r="D598" s="117"/>
      <c r="E598" s="117"/>
      <c r="F598" s="117"/>
      <c r="G598" s="124">
        <f t="shared" si="26"/>
        <v>0</v>
      </c>
      <c r="H598" s="117"/>
      <c r="I598" s="120"/>
    </row>
    <row r="599" spans="1:9" ht="17.149999999999999" customHeight="1">
      <c r="A599" s="25"/>
      <c r="B599" s="72" t="s">
        <v>62</v>
      </c>
      <c r="C599" s="170"/>
      <c r="D599" s="117"/>
      <c r="E599" s="117"/>
      <c r="F599" s="117"/>
      <c r="G599" s="124">
        <f t="shared" si="26"/>
        <v>0</v>
      </c>
      <c r="H599" s="117"/>
      <c r="I599" s="120"/>
    </row>
    <row r="600" spans="1:9" ht="17.149999999999999" customHeight="1">
      <c r="A600" s="25"/>
      <c r="B600" s="72" t="s">
        <v>203</v>
      </c>
      <c r="C600" s="170"/>
      <c r="D600" s="117"/>
      <c r="E600" s="117"/>
      <c r="F600" s="117"/>
      <c r="G600" s="124">
        <f t="shared" si="26"/>
        <v>0</v>
      </c>
      <c r="H600" s="117"/>
      <c r="I600" s="120"/>
    </row>
    <row r="601" spans="1:9" ht="17.149999999999999" customHeight="1">
      <c r="A601" s="25"/>
      <c r="B601" s="72" t="s">
        <v>66</v>
      </c>
      <c r="C601" s="170"/>
      <c r="D601" s="117"/>
      <c r="E601" s="117"/>
      <c r="F601" s="117"/>
      <c r="G601" s="124">
        <f t="shared" si="26"/>
        <v>0</v>
      </c>
      <c r="H601" s="117"/>
      <c r="I601" s="120"/>
    </row>
    <row r="602" spans="1:9" ht="17.149999999999999" customHeight="1">
      <c r="A602" s="25"/>
      <c r="B602" s="72" t="s">
        <v>67</v>
      </c>
      <c r="C602" s="170"/>
      <c r="D602" s="117"/>
      <c r="E602" s="117"/>
      <c r="F602" s="117"/>
      <c r="G602" s="124">
        <f t="shared" si="26"/>
        <v>0</v>
      </c>
      <c r="H602" s="117"/>
      <c r="I602" s="120"/>
    </row>
    <row r="603" spans="1:9" ht="17.149999999999999" customHeight="1">
      <c r="A603" s="25"/>
      <c r="B603" s="72" t="s">
        <v>68</v>
      </c>
      <c r="C603" s="170"/>
      <c r="D603" s="117"/>
      <c r="E603" s="117"/>
      <c r="F603" s="117"/>
      <c r="G603" s="124">
        <f t="shared" si="26"/>
        <v>0</v>
      </c>
      <c r="H603" s="117"/>
      <c r="I603" s="120"/>
    </row>
    <row r="604" spans="1:9" ht="17.149999999999999" customHeight="1">
      <c r="A604" s="25"/>
      <c r="B604" s="72" t="s">
        <v>69</v>
      </c>
      <c r="C604" s="170"/>
      <c r="D604" s="117"/>
      <c r="E604" s="117"/>
      <c r="F604" s="117"/>
      <c r="G604" s="124">
        <f t="shared" si="26"/>
        <v>0</v>
      </c>
      <c r="H604" s="117"/>
      <c r="I604" s="120"/>
    </row>
    <row r="605" spans="1:9" ht="17.149999999999999" customHeight="1" thickBot="1">
      <c r="A605" s="25"/>
      <c r="B605" s="194"/>
      <c r="C605" s="171"/>
      <c r="D605" s="119"/>
      <c r="E605" s="119"/>
      <c r="F605" s="119"/>
      <c r="G605" s="131">
        <f t="shared" si="26"/>
        <v>0</v>
      </c>
      <c r="H605" s="119"/>
      <c r="I605" s="121"/>
    </row>
    <row r="606" spans="1:9" ht="30" customHeight="1">
      <c r="A606" s="38">
        <v>3</v>
      </c>
      <c r="B606" s="109" t="s">
        <v>574</v>
      </c>
      <c r="C606" s="166">
        <f t="shared" ref="C606:I606" si="27">SUM(C581:C605)</f>
        <v>0</v>
      </c>
      <c r="D606" s="127">
        <f t="shared" si="27"/>
        <v>0</v>
      </c>
      <c r="E606" s="127">
        <f t="shared" si="27"/>
        <v>0</v>
      </c>
      <c r="F606" s="127">
        <f t="shared" si="27"/>
        <v>0</v>
      </c>
      <c r="G606" s="128">
        <f t="shared" si="27"/>
        <v>0</v>
      </c>
      <c r="H606" s="127">
        <f t="shared" si="27"/>
        <v>0</v>
      </c>
      <c r="I606" s="141">
        <f t="shared" si="27"/>
        <v>0</v>
      </c>
    </row>
    <row r="607" spans="1:9" ht="24" customHeight="1">
      <c r="A607" s="45">
        <v>4</v>
      </c>
      <c r="B607" s="337" t="s">
        <v>583</v>
      </c>
      <c r="C607" s="129"/>
      <c r="D607" s="338"/>
      <c r="E607" s="338"/>
      <c r="F607" s="338"/>
      <c r="G607" s="211">
        <f>G606-G582</f>
        <v>0</v>
      </c>
      <c r="H607" s="338"/>
      <c r="I607" s="130"/>
    </row>
    <row r="608" spans="1:9" ht="9.75" customHeight="1">
      <c r="A608" s="38"/>
      <c r="B608" s="339" t="s">
        <v>584</v>
      </c>
      <c r="C608" s="340"/>
      <c r="D608" s="341"/>
      <c r="E608" s="341"/>
      <c r="F608" s="341"/>
      <c r="G608" s="335"/>
      <c r="H608" s="341"/>
      <c r="I608" s="353"/>
    </row>
    <row r="609" spans="1:10" ht="30" customHeight="1">
      <c r="A609" s="38">
        <v>5</v>
      </c>
      <c r="B609" s="110" t="s">
        <v>617</v>
      </c>
      <c r="C609" s="321"/>
      <c r="D609" s="322"/>
      <c r="E609" s="322"/>
      <c r="F609" s="322"/>
      <c r="G609" s="336">
        <f>SUM(C568:J568)+SUM(C609:F609)</f>
        <v>0</v>
      </c>
      <c r="H609" s="322"/>
      <c r="I609" s="354"/>
    </row>
    <row r="610" spans="1:10" ht="30" customHeight="1" thickBot="1">
      <c r="A610" s="38">
        <v>6</v>
      </c>
      <c r="B610" s="195" t="s">
        <v>618</v>
      </c>
      <c r="C610" s="168">
        <f t="shared" ref="C610:I610" si="28">C606+C609</f>
        <v>0</v>
      </c>
      <c r="D610" s="139">
        <f t="shared" si="28"/>
        <v>0</v>
      </c>
      <c r="E610" s="139">
        <f t="shared" si="28"/>
        <v>0</v>
      </c>
      <c r="F610" s="139">
        <f t="shared" si="28"/>
        <v>0</v>
      </c>
      <c r="G610" s="140">
        <f t="shared" si="28"/>
        <v>0</v>
      </c>
      <c r="H610" s="139">
        <f t="shared" si="28"/>
        <v>0</v>
      </c>
      <c r="I610" s="143">
        <f t="shared" si="28"/>
        <v>0</v>
      </c>
    </row>
    <row r="611" spans="1:10" ht="18" customHeight="1">
      <c r="A611" s="10"/>
      <c r="B611" s="10" t="s">
        <v>623</v>
      </c>
      <c r="C611" s="10"/>
      <c r="D611" s="10"/>
      <c r="E611" s="10"/>
      <c r="F611" s="10"/>
      <c r="G611" s="10"/>
      <c r="H611" s="10"/>
      <c r="I611" s="10"/>
    </row>
    <row r="612" spans="1:10" ht="14.25" customHeight="1">
      <c r="A612" s="10"/>
      <c r="B612" s="46" t="s">
        <v>624</v>
      </c>
      <c r="C612" s="10"/>
      <c r="D612" s="10"/>
      <c r="E612" s="10"/>
      <c r="F612" s="10"/>
      <c r="G612" s="10"/>
      <c r="H612" s="10"/>
      <c r="I612" s="10"/>
    </row>
    <row r="613" spans="1:10" ht="14.25" customHeight="1">
      <c r="A613" s="10"/>
      <c r="B613" s="46"/>
      <c r="C613" s="10"/>
      <c r="D613" s="10"/>
      <c r="E613" s="10"/>
      <c r="F613" s="10"/>
      <c r="G613" s="10"/>
      <c r="H613" s="10"/>
      <c r="I613" s="10"/>
    </row>
    <row r="614" spans="1:10" ht="14.15" customHeight="1">
      <c r="A614" s="10"/>
      <c r="B614" s="10"/>
      <c r="C614" s="10"/>
      <c r="D614" s="10"/>
      <c r="E614" s="10"/>
      <c r="F614" s="10"/>
      <c r="G614" s="10"/>
      <c r="H614" s="10"/>
      <c r="J614" s="51" t="s">
        <v>625</v>
      </c>
    </row>
    <row r="615" spans="1:10" s="8" customFormat="1" ht="14.15" customHeight="1">
      <c r="A615" s="20"/>
      <c r="B615" s="29"/>
      <c r="C615" s="29"/>
      <c r="D615" s="29"/>
      <c r="E615" s="30" t="s">
        <v>626</v>
      </c>
      <c r="F615" s="29"/>
      <c r="G615" s="29"/>
      <c r="H615" s="29"/>
      <c r="I615" s="20"/>
    </row>
    <row r="616" spans="1:10" ht="14.15" customHeight="1">
      <c r="A616" s="10"/>
      <c r="B616" s="10"/>
      <c r="C616" s="10"/>
      <c r="D616" s="10"/>
      <c r="E616" s="219" t="s">
        <v>515</v>
      </c>
      <c r="F616" s="10"/>
      <c r="G616" s="10"/>
      <c r="H616" s="10"/>
      <c r="I616" s="10"/>
    </row>
    <row r="617" spans="1:10" ht="14.15" customHeight="1">
      <c r="A617" s="10"/>
      <c r="B617" s="10"/>
      <c r="C617" s="10"/>
      <c r="D617" s="10"/>
      <c r="E617" s="219"/>
      <c r="F617" s="10"/>
      <c r="G617" s="10"/>
      <c r="H617" s="10"/>
      <c r="I617" s="10"/>
    </row>
    <row r="618" spans="1:10" ht="14.15" customHeight="1">
      <c r="A618" s="10"/>
      <c r="B618" s="10"/>
      <c r="C618" s="10"/>
      <c r="D618" s="10"/>
      <c r="E618" s="10"/>
      <c r="F618" s="10"/>
      <c r="G618" s="10"/>
      <c r="H618" s="10"/>
      <c r="I618" s="10"/>
    </row>
    <row r="619" spans="1:10" s="8" customFormat="1" ht="24" customHeight="1">
      <c r="A619" s="20"/>
      <c r="B619" s="220" t="s">
        <v>627</v>
      </c>
      <c r="C619" s="29"/>
      <c r="D619" s="29"/>
      <c r="E619" s="29"/>
      <c r="F619" s="29"/>
      <c r="G619" s="29"/>
      <c r="H619" s="20"/>
      <c r="I619" s="20"/>
    </row>
    <row r="620" spans="1:10" s="8" customFormat="1" ht="14.15" customHeight="1" thickBot="1">
      <c r="A620" s="20"/>
      <c r="B620" s="220"/>
      <c r="C620" s="29"/>
      <c r="D620" s="29"/>
      <c r="E620" s="29"/>
      <c r="F620" s="29"/>
      <c r="G620" s="29"/>
      <c r="H620" s="20"/>
      <c r="I620" s="20"/>
    </row>
    <row r="621" spans="1:10" ht="18" customHeight="1" thickBot="1">
      <c r="A621" s="25"/>
      <c r="B621" s="37"/>
      <c r="C621" s="106" t="s">
        <v>539</v>
      </c>
      <c r="D621" s="163"/>
      <c r="E621" s="25"/>
      <c r="F621" s="25"/>
      <c r="G621" s="25"/>
      <c r="H621" s="25"/>
      <c r="I621" s="25"/>
    </row>
    <row r="622" spans="1:10" ht="39.75" customHeight="1">
      <c r="A622" s="25"/>
      <c r="B622" s="112" t="s">
        <v>191</v>
      </c>
      <c r="C622" s="74" t="s">
        <v>573</v>
      </c>
      <c r="D622" s="75" t="s">
        <v>541</v>
      </c>
      <c r="E622" s="75" t="s">
        <v>542</v>
      </c>
      <c r="F622" s="75" t="s">
        <v>543</v>
      </c>
      <c r="G622" s="75" t="s">
        <v>544</v>
      </c>
      <c r="H622" s="75" t="s">
        <v>545</v>
      </c>
      <c r="I622" s="76" t="s">
        <v>546</v>
      </c>
    </row>
    <row r="623" spans="1:10" ht="12" customHeight="1" thickBot="1">
      <c r="A623" s="25"/>
      <c r="B623" s="84"/>
      <c r="C623" s="35">
        <v>1</v>
      </c>
      <c r="D623" s="27">
        <v>2</v>
      </c>
      <c r="E623" s="27">
        <v>3</v>
      </c>
      <c r="F623" s="27">
        <v>4</v>
      </c>
      <c r="G623" s="27">
        <v>5</v>
      </c>
      <c r="H623" s="27">
        <v>6</v>
      </c>
      <c r="I623" s="32">
        <v>7</v>
      </c>
    </row>
    <row r="624" spans="1:10" ht="24" customHeight="1" thickBot="1">
      <c r="A624" s="25"/>
      <c r="B624" s="199" t="s">
        <v>189</v>
      </c>
      <c r="C624" s="212"/>
      <c r="D624" s="213"/>
      <c r="E624" s="213"/>
      <c r="F624" s="213"/>
      <c r="G624" s="213"/>
      <c r="H624" s="213"/>
      <c r="I624" s="214"/>
    </row>
    <row r="625" spans="1:10" ht="24" customHeight="1" thickBot="1">
      <c r="A625" s="10"/>
      <c r="B625" s="31"/>
      <c r="C625" s="221"/>
      <c r="D625" s="221"/>
      <c r="E625" s="221"/>
      <c r="F625" s="221"/>
      <c r="G625" s="221"/>
      <c r="H625" s="221"/>
      <c r="I625" s="221"/>
    </row>
    <row r="626" spans="1:10" ht="39.75" customHeight="1">
      <c r="A626" s="10"/>
      <c r="B626" s="10"/>
      <c r="C626" s="74" t="s">
        <v>553</v>
      </c>
      <c r="D626" s="75" t="s">
        <v>554</v>
      </c>
      <c r="E626" s="75" t="s">
        <v>579</v>
      </c>
      <c r="F626" s="75" t="s">
        <v>556</v>
      </c>
      <c r="G626" s="75" t="s">
        <v>557</v>
      </c>
      <c r="H626" s="75" t="s">
        <v>558</v>
      </c>
      <c r="I626" s="76" t="s">
        <v>580</v>
      </c>
      <c r="J626" s="3"/>
    </row>
    <row r="627" spans="1:10" ht="12" customHeight="1" thickBot="1">
      <c r="A627" s="10"/>
      <c r="B627" s="10"/>
      <c r="C627" s="35">
        <v>8</v>
      </c>
      <c r="D627" s="27">
        <v>9</v>
      </c>
      <c r="E627" s="27">
        <v>10</v>
      </c>
      <c r="F627" s="27">
        <v>11</v>
      </c>
      <c r="G627" s="27">
        <v>12</v>
      </c>
      <c r="H627" s="27">
        <v>13</v>
      </c>
      <c r="I627" s="32">
        <v>14</v>
      </c>
      <c r="J627" s="3"/>
    </row>
    <row r="628" spans="1:10" ht="24" customHeight="1" thickBot="1">
      <c r="A628" s="10"/>
      <c r="B628" s="10"/>
      <c r="C628" s="215"/>
      <c r="D628" s="216"/>
      <c r="E628" s="216"/>
      <c r="F628" s="216"/>
      <c r="G628" s="216"/>
      <c r="H628" s="216"/>
      <c r="I628" s="217"/>
    </row>
    <row r="629" spans="1:10" ht="24" customHeight="1" thickBot="1">
      <c r="A629" s="10"/>
      <c r="B629" s="10"/>
      <c r="C629" s="222"/>
      <c r="D629" s="222"/>
      <c r="E629" s="222"/>
      <c r="F629" s="222"/>
      <c r="G629" s="222"/>
      <c r="H629" s="222"/>
      <c r="I629" s="221"/>
    </row>
    <row r="630" spans="1:10" ht="39.75" customHeight="1">
      <c r="A630" s="10"/>
      <c r="B630" s="10"/>
      <c r="C630" s="74" t="s">
        <v>563</v>
      </c>
      <c r="D630" s="75" t="s">
        <v>564</v>
      </c>
      <c r="E630" s="112" t="s">
        <v>565</v>
      </c>
      <c r="F630"/>
      <c r="G630"/>
      <c r="H630"/>
      <c r="I630" s="10"/>
    </row>
    <row r="631" spans="1:10" ht="12" customHeight="1" thickBot="1">
      <c r="A631" s="10"/>
      <c r="B631" s="10"/>
      <c r="C631" s="35">
        <v>15</v>
      </c>
      <c r="D631" s="27">
        <v>16</v>
      </c>
      <c r="E631" s="84">
        <v>17</v>
      </c>
      <c r="F631"/>
      <c r="G631"/>
      <c r="H631"/>
      <c r="I631" s="10"/>
    </row>
    <row r="632" spans="1:10" ht="24" customHeight="1" thickBot="1">
      <c r="A632" s="10"/>
      <c r="B632" s="223">
        <v>1</v>
      </c>
      <c r="C632" s="215"/>
      <c r="D632" s="216"/>
      <c r="E632" s="140">
        <f>SUM(C624:I624)+SUM(C628:I628)+SUM(C632:D632)</f>
        <v>0</v>
      </c>
      <c r="F632"/>
      <c r="G632"/>
      <c r="H632"/>
      <c r="I632" s="10"/>
    </row>
    <row r="633" spans="1:10" ht="24" customHeight="1">
      <c r="A633" s="10"/>
      <c r="B633" s="10"/>
      <c r="C633" s="224" t="s">
        <v>628</v>
      </c>
      <c r="D633" s="10"/>
      <c r="E633" s="10"/>
      <c r="F633" s="10"/>
      <c r="G633" s="10"/>
      <c r="H633" s="10"/>
      <c r="I633" s="10"/>
    </row>
    <row r="634" spans="1:10" ht="18" customHeight="1">
      <c r="A634" s="10"/>
      <c r="B634" s="10"/>
      <c r="C634" s="224"/>
      <c r="D634" s="10"/>
      <c r="E634" s="10"/>
      <c r="F634" s="10"/>
      <c r="G634" s="10"/>
      <c r="H634" s="10"/>
      <c r="I634" s="10"/>
    </row>
    <row r="635" spans="1:10" ht="18" customHeight="1">
      <c r="A635" s="10"/>
      <c r="B635" s="10"/>
      <c r="C635" s="224"/>
      <c r="D635" s="10"/>
      <c r="E635" s="10"/>
      <c r="F635" s="10"/>
      <c r="G635" s="10"/>
      <c r="H635" s="10"/>
      <c r="I635" s="10"/>
    </row>
    <row r="636" spans="1:10" ht="18" customHeight="1">
      <c r="A636" s="10"/>
      <c r="B636" s="220" t="s">
        <v>629</v>
      </c>
      <c r="C636" s="224"/>
      <c r="D636" s="10"/>
      <c r="E636" s="10"/>
      <c r="F636" s="10"/>
      <c r="G636" s="10"/>
      <c r="H636" s="10"/>
      <c r="I636" s="10"/>
    </row>
    <row r="637" spans="1:10" ht="18.75" customHeight="1" thickBot="1">
      <c r="A637" s="20"/>
      <c r="C637" s="29"/>
      <c r="D637" s="29"/>
      <c r="E637" s="29"/>
      <c r="F637" s="29"/>
      <c r="G637" s="29"/>
      <c r="H637" s="20"/>
      <c r="I637" s="20"/>
    </row>
    <row r="638" spans="1:10" ht="39.75" customHeight="1">
      <c r="A638" s="10"/>
      <c r="B638" s="225" t="s">
        <v>212</v>
      </c>
      <c r="C638" s="75" t="s">
        <v>590</v>
      </c>
      <c r="D638" s="75" t="s">
        <v>591</v>
      </c>
      <c r="E638" s="75" t="s">
        <v>592</v>
      </c>
      <c r="F638" s="108" t="s">
        <v>593</v>
      </c>
      <c r="G638" s="75" t="s">
        <v>594</v>
      </c>
      <c r="H638" s="75" t="s">
        <v>595</v>
      </c>
      <c r="I638" s="75" t="s">
        <v>596</v>
      </c>
      <c r="J638" s="76" t="s">
        <v>597</v>
      </c>
    </row>
    <row r="639" spans="1:10" ht="12" customHeight="1" thickBot="1">
      <c r="A639" s="10"/>
      <c r="B639" s="35"/>
      <c r="C639" s="27">
        <v>1</v>
      </c>
      <c r="D639" s="27">
        <v>2</v>
      </c>
      <c r="E639" s="27">
        <v>3</v>
      </c>
      <c r="F639" s="47">
        <v>4</v>
      </c>
      <c r="G639" s="27">
        <v>5</v>
      </c>
      <c r="H639" s="27">
        <v>6</v>
      </c>
      <c r="I639" s="27">
        <v>7</v>
      </c>
      <c r="J639" s="32">
        <v>8</v>
      </c>
    </row>
    <row r="640" spans="1:10" ht="24" customHeight="1" thickBot="1">
      <c r="A640" s="10"/>
      <c r="B640" s="199" t="s">
        <v>189</v>
      </c>
      <c r="C640" s="216"/>
      <c r="D640" s="216"/>
      <c r="E640" s="216"/>
      <c r="F640" s="218"/>
      <c r="G640" s="216"/>
      <c r="H640" s="216"/>
      <c r="I640" s="216"/>
      <c r="J640" s="217"/>
    </row>
    <row r="641" spans="1:10" ht="24" customHeight="1" thickBot="1">
      <c r="A641" s="10"/>
      <c r="B641" s="226"/>
      <c r="C641" s="25"/>
      <c r="D641" s="25"/>
      <c r="E641" s="25"/>
      <c r="F641" s="25"/>
      <c r="G641" s="25"/>
      <c r="H641" s="25"/>
      <c r="I641" s="25"/>
    </row>
    <row r="642" spans="1:10" ht="39.75" customHeight="1">
      <c r="A642" s="10"/>
      <c r="B642" s="25"/>
      <c r="C642" s="74" t="s">
        <v>604</v>
      </c>
      <c r="D642" s="75" t="s">
        <v>605</v>
      </c>
      <c r="E642" s="75" t="s">
        <v>606</v>
      </c>
      <c r="F642" s="75" t="s">
        <v>607</v>
      </c>
      <c r="G642" s="112" t="s">
        <v>608</v>
      </c>
      <c r="H642" s="75" t="s">
        <v>609</v>
      </c>
      <c r="I642" s="76" t="s">
        <v>610</v>
      </c>
    </row>
    <row r="643" spans="1:10" ht="12" customHeight="1" thickBot="1">
      <c r="A643" s="10"/>
      <c r="B643" s="25"/>
      <c r="C643" s="35">
        <v>9</v>
      </c>
      <c r="D643" s="27">
        <v>10</v>
      </c>
      <c r="E643" s="27">
        <v>11</v>
      </c>
      <c r="F643" s="27">
        <v>12</v>
      </c>
      <c r="G643" s="84">
        <v>13</v>
      </c>
      <c r="H643" s="27">
        <v>14</v>
      </c>
      <c r="I643" s="32">
        <v>15</v>
      </c>
    </row>
    <row r="644" spans="1:10" ht="24" customHeight="1" thickBot="1">
      <c r="A644" s="10"/>
      <c r="B644" s="223">
        <v>2</v>
      </c>
      <c r="C644" s="215"/>
      <c r="D644" s="216"/>
      <c r="E644" s="216"/>
      <c r="F644" s="216"/>
      <c r="G644" s="140">
        <f>SUM(C640:J640)+SUM(C644:F644)+I975</f>
        <v>0</v>
      </c>
      <c r="H644" s="216"/>
      <c r="I644" s="217"/>
    </row>
    <row r="645" spans="1:10" ht="24" customHeight="1">
      <c r="A645" s="10"/>
      <c r="B645" s="10"/>
      <c r="C645" s="224" t="s">
        <v>630</v>
      </c>
      <c r="D645" s="10"/>
      <c r="E645" s="10"/>
      <c r="F645" s="10"/>
      <c r="G645" s="10"/>
      <c r="H645" s="10"/>
      <c r="I645" s="10"/>
    </row>
    <row r="646" spans="1:10" ht="14.15" customHeight="1">
      <c r="A646" s="10"/>
      <c r="B646" s="10"/>
      <c r="C646" s="10"/>
      <c r="D646" s="10"/>
      <c r="E646" s="10"/>
      <c r="F646" s="10"/>
      <c r="G646" s="10"/>
      <c r="H646" s="10"/>
      <c r="I646" s="10"/>
    </row>
    <row r="647" spans="1:10" ht="14.15" customHeight="1">
      <c r="A647" s="10"/>
      <c r="B647" s="10"/>
      <c r="C647" s="10"/>
      <c r="D647" s="10"/>
      <c r="E647" s="10"/>
      <c r="F647" s="10"/>
      <c r="G647" s="10"/>
      <c r="H647" s="10"/>
      <c r="I647" s="10"/>
    </row>
    <row r="648" spans="1:10" ht="14.15" customHeight="1">
      <c r="A648" s="10"/>
      <c r="B648" s="10"/>
      <c r="C648" s="10"/>
      <c r="D648" s="10"/>
      <c r="E648" s="10"/>
      <c r="F648" s="10"/>
      <c r="G648" s="10"/>
      <c r="H648" s="10"/>
      <c r="J648" s="51" t="s">
        <v>631</v>
      </c>
    </row>
    <row r="649" spans="1:10" ht="12" customHeight="1">
      <c r="A649" s="10"/>
      <c r="B649" s="10"/>
      <c r="C649" s="10"/>
      <c r="D649" s="10"/>
      <c r="E649" s="219" t="s">
        <v>229</v>
      </c>
      <c r="F649" s="10"/>
      <c r="G649" s="10"/>
      <c r="H649" s="10"/>
      <c r="J649" s="357" t="s">
        <v>632</v>
      </c>
    </row>
    <row r="650" spans="1:10" ht="12" customHeight="1">
      <c r="A650" s="10"/>
      <c r="B650" s="10"/>
      <c r="C650" s="10"/>
      <c r="D650" s="219"/>
      <c r="F650" s="10"/>
      <c r="G650" s="10"/>
      <c r="H650" s="10"/>
      <c r="I650" s="10"/>
    </row>
    <row r="651" spans="1:10" s="8" customFormat="1" ht="12" customHeight="1">
      <c r="A651" s="20"/>
      <c r="B651" s="20"/>
      <c r="C651" s="29"/>
      <c r="D651" s="29"/>
      <c r="E651" s="30" t="s">
        <v>633</v>
      </c>
      <c r="F651" s="29"/>
      <c r="G651" s="29"/>
      <c r="H651" s="20"/>
      <c r="I651" s="20"/>
    </row>
    <row r="652" spans="1:10" ht="11.15" customHeight="1">
      <c r="A652" s="10"/>
      <c r="B652" s="10"/>
      <c r="C652" s="10"/>
      <c r="D652" s="10"/>
      <c r="E652" s="10"/>
      <c r="F652" s="10"/>
      <c r="G652" s="10"/>
      <c r="H652" s="10"/>
      <c r="I652" s="10"/>
    </row>
    <row r="653" spans="1:10" ht="14.15" customHeight="1">
      <c r="A653" s="10"/>
      <c r="B653" s="17"/>
      <c r="C653" s="10"/>
      <c r="D653" s="10"/>
      <c r="E653" s="219" t="s">
        <v>634</v>
      </c>
      <c r="F653" s="10"/>
      <c r="G653" s="10"/>
      <c r="H653" s="10"/>
      <c r="I653" s="10"/>
    </row>
    <row r="654" spans="1:10" ht="14.15" customHeight="1">
      <c r="A654" s="10"/>
      <c r="B654" s="48"/>
      <c r="C654" s="10"/>
      <c r="D654" s="10"/>
      <c r="E654" s="37" t="s">
        <v>635</v>
      </c>
      <c r="F654" s="10"/>
      <c r="G654" s="10"/>
      <c r="H654" s="10"/>
      <c r="I654" s="10"/>
    </row>
    <row r="655" spans="1:10" ht="12" customHeight="1">
      <c r="A655" s="10"/>
      <c r="B655" s="10"/>
      <c r="C655" s="10"/>
      <c r="D655" s="10"/>
      <c r="E655" s="10"/>
      <c r="F655" s="10"/>
      <c r="G655" s="10"/>
      <c r="H655" s="10"/>
      <c r="I655" s="10"/>
    </row>
    <row r="656" spans="1:10" ht="12" customHeight="1">
      <c r="A656" s="10"/>
      <c r="B656" s="10" t="s">
        <v>636</v>
      </c>
      <c r="C656" s="10"/>
      <c r="D656" s="10"/>
      <c r="E656" s="10"/>
      <c r="F656" s="10"/>
      <c r="G656" s="10"/>
      <c r="H656" s="10"/>
      <c r="I656" s="10"/>
    </row>
    <row r="657" spans="1:9" ht="12" customHeight="1">
      <c r="A657" s="10"/>
      <c r="B657" s="10" t="s">
        <v>637</v>
      </c>
      <c r="C657" s="10"/>
      <c r="D657" s="10"/>
      <c r="E657" s="10"/>
      <c r="F657" s="10"/>
      <c r="G657" s="10"/>
      <c r="H657" s="10"/>
      <c r="I657" s="10"/>
    </row>
    <row r="658" spans="1:9" ht="12" customHeight="1">
      <c r="A658" s="10"/>
      <c r="B658" s="10" t="s">
        <v>638</v>
      </c>
      <c r="C658" s="10"/>
      <c r="D658" s="10"/>
      <c r="E658" s="10"/>
      <c r="F658" s="10"/>
      <c r="G658" s="10"/>
      <c r="H658" s="10"/>
      <c r="I658" s="10"/>
    </row>
    <row r="659" spans="1:9" ht="12" customHeight="1">
      <c r="A659" s="10"/>
      <c r="B659" s="10" t="s">
        <v>639</v>
      </c>
      <c r="C659" s="10"/>
      <c r="D659" s="10"/>
      <c r="E659" s="10"/>
      <c r="F659" s="10"/>
      <c r="G659" s="10"/>
      <c r="H659" s="10"/>
      <c r="I659" s="10"/>
    </row>
    <row r="660" spans="1:9" ht="12" customHeight="1">
      <c r="A660" s="10"/>
      <c r="B660" s="10" t="s">
        <v>640</v>
      </c>
      <c r="C660" s="10"/>
      <c r="D660" s="10"/>
      <c r="E660" s="10"/>
      <c r="F660" s="10"/>
      <c r="G660" s="10"/>
      <c r="H660" s="10"/>
      <c r="I660" s="10"/>
    </row>
    <row r="661" spans="1:9" ht="12" customHeight="1">
      <c r="A661" s="10"/>
      <c r="B661" s="10" t="s">
        <v>641</v>
      </c>
      <c r="C661" s="10"/>
      <c r="D661" s="10"/>
      <c r="E661" s="10"/>
      <c r="F661" s="10"/>
      <c r="G661" s="10"/>
      <c r="H661" s="10"/>
      <c r="I661" s="10"/>
    </row>
    <row r="662" spans="1:9" ht="12" customHeight="1">
      <c r="A662" s="10"/>
      <c r="B662" s="10" t="s">
        <v>642</v>
      </c>
      <c r="C662" s="10"/>
      <c r="D662" s="10"/>
      <c r="E662" s="10"/>
      <c r="F662" s="10"/>
      <c r="G662" s="10"/>
      <c r="H662" s="10"/>
      <c r="I662" s="10"/>
    </row>
    <row r="663" spans="1:9" ht="12" customHeight="1">
      <c r="A663" s="10"/>
      <c r="B663" s="10" t="s">
        <v>643</v>
      </c>
      <c r="C663" s="10"/>
      <c r="D663" s="10"/>
      <c r="E663" s="10"/>
      <c r="F663" s="10"/>
      <c r="G663" s="10"/>
      <c r="H663" s="10"/>
      <c r="I663" s="10"/>
    </row>
    <row r="664" spans="1:9" ht="12" customHeight="1" thickBot="1">
      <c r="A664" s="10"/>
      <c r="C664" s="10"/>
      <c r="D664" s="10"/>
      <c r="E664" s="10"/>
      <c r="F664" s="10"/>
      <c r="G664" s="10"/>
      <c r="H664" s="10"/>
      <c r="I664" s="10"/>
    </row>
    <row r="665" spans="1:9" ht="36" customHeight="1" thickBot="1">
      <c r="A665" s="25"/>
      <c r="B665" s="25"/>
      <c r="C665" s="975" t="s">
        <v>232</v>
      </c>
      <c r="D665" s="976"/>
      <c r="E665" s="977" t="s">
        <v>233</v>
      </c>
      <c r="F665" s="976"/>
      <c r="G665" s="977" t="s">
        <v>234</v>
      </c>
      <c r="H665" s="976"/>
      <c r="I665" s="10"/>
    </row>
    <row r="666" spans="1:9" ht="24" customHeight="1">
      <c r="A666"/>
      <c r="B666" s="82" t="s">
        <v>33</v>
      </c>
      <c r="C666" s="108" t="s">
        <v>236</v>
      </c>
      <c r="D666" s="113" t="s">
        <v>237</v>
      </c>
      <c r="E666" s="74" t="s">
        <v>236</v>
      </c>
      <c r="F666" s="75" t="s">
        <v>237</v>
      </c>
      <c r="G666" s="74" t="s">
        <v>236</v>
      </c>
      <c r="H666" s="76" t="s">
        <v>237</v>
      </c>
      <c r="I666" s="10"/>
    </row>
    <row r="667" spans="1:9" ht="12" customHeight="1" thickBot="1">
      <c r="A667"/>
      <c r="B667" s="193"/>
      <c r="C667" s="47">
        <v>1</v>
      </c>
      <c r="D667" s="42">
        <v>2</v>
      </c>
      <c r="E667" s="35">
        <v>3</v>
      </c>
      <c r="F667" s="27">
        <v>4</v>
      </c>
      <c r="G667" s="35">
        <v>5</v>
      </c>
      <c r="H667" s="32">
        <v>6</v>
      </c>
      <c r="I667" s="10"/>
    </row>
    <row r="668" spans="1:9" ht="15.75" customHeight="1">
      <c r="A668"/>
      <c r="B668" s="229" t="s">
        <v>39</v>
      </c>
      <c r="C668" s="232"/>
      <c r="D668" s="251"/>
      <c r="E668" s="232"/>
      <c r="F668" s="97"/>
      <c r="G668" s="232"/>
      <c r="H668" s="252"/>
      <c r="I668" s="10"/>
    </row>
    <row r="669" spans="1:9" ht="15.75" customHeight="1">
      <c r="A669"/>
      <c r="B669" s="230" t="s">
        <v>41</v>
      </c>
      <c r="C669" s="233"/>
      <c r="D669" s="234"/>
      <c r="E669" s="233"/>
      <c r="F669" s="235"/>
      <c r="G669" s="233"/>
      <c r="H669" s="236"/>
      <c r="I669" s="10"/>
    </row>
    <row r="670" spans="1:9" ht="15.75" customHeight="1">
      <c r="A670"/>
      <c r="B670" s="230" t="s">
        <v>47</v>
      </c>
      <c r="C670" s="233"/>
      <c r="D670" s="234"/>
      <c r="E670" s="233"/>
      <c r="F670" s="235"/>
      <c r="G670" s="233"/>
      <c r="H670" s="236"/>
      <c r="I670" s="10"/>
    </row>
    <row r="671" spans="1:9" ht="15.75" customHeight="1">
      <c r="A671"/>
      <c r="B671" s="230" t="s">
        <v>48</v>
      </c>
      <c r="C671" s="256"/>
      <c r="D671" s="234"/>
      <c r="E671" s="256"/>
      <c r="F671" s="235"/>
      <c r="G671" s="256"/>
      <c r="H671" s="236"/>
      <c r="I671" s="10"/>
    </row>
    <row r="672" spans="1:9" ht="15.75" customHeight="1">
      <c r="A672"/>
      <c r="B672" s="230" t="s">
        <v>49</v>
      </c>
      <c r="C672" s="233"/>
      <c r="D672" s="253"/>
      <c r="E672" s="233"/>
      <c r="F672" s="254"/>
      <c r="G672" s="233"/>
      <c r="H672" s="255"/>
      <c r="I672" s="10"/>
    </row>
    <row r="673" spans="1:13" ht="15.75" customHeight="1">
      <c r="A673"/>
      <c r="B673" s="230" t="s">
        <v>50</v>
      </c>
      <c r="C673" s="233"/>
      <c r="D673" s="234"/>
      <c r="E673" s="233"/>
      <c r="F673" s="235"/>
      <c r="G673" s="233"/>
      <c r="H673" s="236"/>
      <c r="I673" s="10"/>
    </row>
    <row r="674" spans="1:13" ht="15.75" customHeight="1">
      <c r="A674"/>
      <c r="B674" s="230" t="s">
        <v>51</v>
      </c>
      <c r="C674" s="233"/>
      <c r="D674" s="234"/>
      <c r="E674" s="233"/>
      <c r="F674" s="235"/>
      <c r="G674" s="233"/>
      <c r="H674" s="236"/>
      <c r="I674" s="10"/>
    </row>
    <row r="675" spans="1:13" ht="15.75" customHeight="1">
      <c r="A675"/>
      <c r="B675" s="230" t="s">
        <v>52</v>
      </c>
      <c r="C675" s="233"/>
      <c r="D675" s="234"/>
      <c r="E675" s="233"/>
      <c r="F675" s="235"/>
      <c r="G675" s="233"/>
      <c r="H675" s="236"/>
      <c r="I675" s="10"/>
    </row>
    <row r="676" spans="1:13" ht="15.75" customHeight="1">
      <c r="A676"/>
      <c r="B676" s="230" t="s">
        <v>53</v>
      </c>
      <c r="C676" s="233"/>
      <c r="D676" s="234"/>
      <c r="E676" s="233"/>
      <c r="F676" s="235"/>
      <c r="G676" s="233"/>
      <c r="H676" s="236"/>
      <c r="I676" s="10"/>
    </row>
    <row r="677" spans="1:13" ht="15.75" customHeight="1">
      <c r="A677"/>
      <c r="B677" s="230" t="s">
        <v>54</v>
      </c>
      <c r="C677" s="233"/>
      <c r="D677" s="234"/>
      <c r="E677" s="233"/>
      <c r="F677" s="235"/>
      <c r="G677" s="233"/>
      <c r="H677" s="236"/>
      <c r="I677" s="25"/>
    </row>
    <row r="678" spans="1:13" ht="15.75" customHeight="1">
      <c r="A678"/>
      <c r="B678" s="230" t="s">
        <v>55</v>
      </c>
      <c r="C678" s="233"/>
      <c r="D678" s="234"/>
      <c r="E678" s="233"/>
      <c r="F678" s="235"/>
      <c r="G678" s="233"/>
      <c r="H678" s="236"/>
      <c r="I678" s="10"/>
    </row>
    <row r="679" spans="1:13" ht="15.75" customHeight="1">
      <c r="A679"/>
      <c r="B679" s="230" t="s">
        <v>58</v>
      </c>
      <c r="C679" s="233"/>
      <c r="D679" s="234"/>
      <c r="E679" s="233"/>
      <c r="F679" s="235"/>
      <c r="G679" s="233"/>
      <c r="H679" s="236"/>
      <c r="I679" s="10"/>
    </row>
    <row r="680" spans="1:13" ht="15.75" customHeight="1">
      <c r="A680"/>
      <c r="B680" s="230" t="s">
        <v>59</v>
      </c>
      <c r="C680" s="233"/>
      <c r="D680" s="234"/>
      <c r="E680" s="233"/>
      <c r="F680" s="235"/>
      <c r="G680" s="233"/>
      <c r="H680" s="236"/>
      <c r="I680" s="25"/>
    </row>
    <row r="681" spans="1:13" ht="15.75" customHeight="1">
      <c r="A681"/>
      <c r="B681" s="230" t="s">
        <v>60</v>
      </c>
      <c r="C681" s="256"/>
      <c r="D681" s="234"/>
      <c r="E681" s="256"/>
      <c r="F681" s="235"/>
      <c r="G681" s="256"/>
      <c r="H681" s="236"/>
      <c r="I681"/>
      <c r="J681"/>
      <c r="K681"/>
      <c r="L681"/>
      <c r="M681"/>
    </row>
    <row r="682" spans="1:13" ht="15.75" customHeight="1">
      <c r="A682"/>
      <c r="B682" s="230" t="s">
        <v>200</v>
      </c>
      <c r="C682" s="233"/>
      <c r="D682" s="234"/>
      <c r="E682" s="233"/>
      <c r="F682" s="235"/>
      <c r="G682" s="233"/>
      <c r="H682" s="236"/>
      <c r="I682"/>
      <c r="J682"/>
      <c r="K682"/>
      <c r="L682"/>
      <c r="M682"/>
    </row>
    <row r="683" spans="1:13" ht="15.75" customHeight="1">
      <c r="A683"/>
      <c r="B683" s="230" t="s">
        <v>61</v>
      </c>
      <c r="C683" s="233"/>
      <c r="D683" s="234"/>
      <c r="E683" s="233"/>
      <c r="F683" s="235"/>
      <c r="G683" s="233"/>
      <c r="H683" s="236"/>
      <c r="I683"/>
      <c r="J683"/>
      <c r="K683"/>
      <c r="L683"/>
      <c r="M683"/>
    </row>
    <row r="684" spans="1:13" ht="15.75" customHeight="1">
      <c r="A684"/>
      <c r="B684" s="230" t="s">
        <v>201</v>
      </c>
      <c r="C684" s="256"/>
      <c r="D684" s="234"/>
      <c r="E684" s="256"/>
      <c r="F684" s="235"/>
      <c r="G684" s="256"/>
      <c r="H684" s="236"/>
      <c r="I684"/>
      <c r="J684"/>
      <c r="K684"/>
      <c r="L684"/>
      <c r="M684"/>
    </row>
    <row r="685" spans="1:13" ht="15.75" customHeight="1">
      <c r="A685"/>
      <c r="B685" s="230" t="s">
        <v>202</v>
      </c>
      <c r="C685" s="233"/>
      <c r="D685" s="234"/>
      <c r="E685" s="233"/>
      <c r="F685" s="235"/>
      <c r="G685" s="233"/>
      <c r="H685" s="236"/>
      <c r="I685"/>
      <c r="J685"/>
      <c r="K685"/>
      <c r="L685"/>
      <c r="M685"/>
    </row>
    <row r="686" spans="1:13" ht="15.75" customHeight="1">
      <c r="A686"/>
      <c r="B686" s="230" t="s">
        <v>62</v>
      </c>
      <c r="C686" s="233"/>
      <c r="D686" s="234"/>
      <c r="E686" s="233"/>
      <c r="F686" s="235"/>
      <c r="G686" s="233"/>
      <c r="H686" s="236"/>
      <c r="I686"/>
      <c r="J686"/>
      <c r="K686"/>
      <c r="L686"/>
      <c r="M686"/>
    </row>
    <row r="687" spans="1:13" ht="15.75" customHeight="1">
      <c r="A687" s="319"/>
      <c r="B687" s="230" t="s">
        <v>644</v>
      </c>
      <c r="C687" s="233"/>
      <c r="D687" s="234"/>
      <c r="E687" s="233"/>
      <c r="F687" s="235"/>
      <c r="G687" s="233"/>
      <c r="H687" s="236"/>
      <c r="I687"/>
      <c r="J687"/>
      <c r="K687"/>
      <c r="L687"/>
      <c r="M687"/>
    </row>
    <row r="688" spans="1:13" ht="15.75" customHeight="1">
      <c r="A688" s="319"/>
      <c r="B688" s="230" t="s">
        <v>645</v>
      </c>
      <c r="C688" s="233"/>
      <c r="D688" s="234"/>
      <c r="E688" s="233"/>
      <c r="F688" s="235"/>
      <c r="G688" s="233"/>
      <c r="H688" s="236"/>
      <c r="I688" s="20"/>
      <c r="J688"/>
      <c r="K688"/>
      <c r="L688"/>
      <c r="M688"/>
    </row>
    <row r="689" spans="1:22" ht="15.75" customHeight="1">
      <c r="A689" s="319"/>
      <c r="B689" s="230" t="s">
        <v>646</v>
      </c>
      <c r="C689" s="233"/>
      <c r="D689" s="234"/>
      <c r="E689" s="233"/>
      <c r="F689" s="235"/>
      <c r="G689" s="233"/>
      <c r="H689" s="236"/>
      <c r="I689" s="10"/>
    </row>
    <row r="690" spans="1:22" ht="15.75" customHeight="1">
      <c r="A690"/>
      <c r="B690" s="230" t="s">
        <v>66</v>
      </c>
      <c r="C690" s="233"/>
      <c r="D690" s="234"/>
      <c r="E690" s="233"/>
      <c r="F690" s="235"/>
      <c r="G690" s="233"/>
      <c r="H690" s="236"/>
      <c r="I690" s="10"/>
    </row>
    <row r="691" spans="1:22" ht="15.75" customHeight="1">
      <c r="A691"/>
      <c r="B691" s="230" t="s">
        <v>67</v>
      </c>
      <c r="C691" s="233"/>
      <c r="D691" s="234"/>
      <c r="E691" s="233"/>
      <c r="F691" s="235"/>
      <c r="G691" s="233"/>
      <c r="H691" s="236"/>
      <c r="I691" s="10"/>
    </row>
    <row r="692" spans="1:22" ht="15.75" customHeight="1">
      <c r="A692"/>
      <c r="B692" s="230" t="s">
        <v>68</v>
      </c>
      <c r="C692" s="233"/>
      <c r="D692" s="234"/>
      <c r="E692" s="233"/>
      <c r="F692" s="235"/>
      <c r="G692" s="233"/>
      <c r="H692" s="236"/>
      <c r="I692" s="10"/>
      <c r="T692" s="974" t="s">
        <v>647</v>
      </c>
      <c r="U692" s="974"/>
      <c r="V692" s="9"/>
    </row>
    <row r="693" spans="1:22" ht="15.75" customHeight="1">
      <c r="A693"/>
      <c r="B693" s="228" t="s">
        <v>69</v>
      </c>
      <c r="C693" s="237"/>
      <c r="D693" s="238"/>
      <c r="E693" s="237"/>
      <c r="F693" s="239"/>
      <c r="G693" s="237"/>
      <c r="H693" s="240"/>
      <c r="I693" s="10"/>
      <c r="T693" s="547"/>
      <c r="U693" s="547"/>
      <c r="V693" s="9"/>
    </row>
    <row r="694" spans="1:22" ht="15.75" customHeight="1" thickBot="1">
      <c r="A694"/>
      <c r="B694" s="231"/>
      <c r="C694" s="241"/>
      <c r="D694" s="242"/>
      <c r="E694" s="241"/>
      <c r="F694" s="243"/>
      <c r="G694" s="241"/>
      <c r="H694" s="244"/>
      <c r="I694" s="10"/>
      <c r="T694" s="974" t="s">
        <v>648</v>
      </c>
      <c r="U694" s="974"/>
      <c r="V694" s="9"/>
    </row>
    <row r="695" spans="1:22" ht="30" customHeight="1" thickBot="1">
      <c r="A695" s="36">
        <v>1</v>
      </c>
      <c r="B695" s="109" t="s">
        <v>239</v>
      </c>
      <c r="C695" s="257">
        <f t="shared" ref="C695:H695" si="29">SUM(C668:C694)</f>
        <v>0</v>
      </c>
      <c r="D695" s="258">
        <f t="shared" si="29"/>
        <v>0</v>
      </c>
      <c r="E695" s="246">
        <f t="shared" si="29"/>
        <v>0</v>
      </c>
      <c r="F695" s="245">
        <f t="shared" si="29"/>
        <v>0</v>
      </c>
      <c r="G695" s="259">
        <f t="shared" si="29"/>
        <v>0</v>
      </c>
      <c r="H695" s="245">
        <f t="shared" si="29"/>
        <v>0</v>
      </c>
      <c r="I695" s="227"/>
      <c r="J695" s="144"/>
    </row>
    <row r="696" spans="1:22" ht="30" customHeight="1" thickBot="1">
      <c r="A696" s="36">
        <v>2</v>
      </c>
      <c r="B696" s="247" t="s">
        <v>240</v>
      </c>
      <c r="C696" s="249" t="str">
        <f>IF(C695+D695=0,"",C695/(C695+D695))</f>
        <v/>
      </c>
      <c r="D696" s="248" t="str">
        <f>IF(C695+D695=0,"",D695/(C695+D695))</f>
        <v/>
      </c>
      <c r="E696" s="49"/>
      <c r="F696" s="49"/>
      <c r="G696" s="49"/>
      <c r="H696" s="43" t="s">
        <v>241</v>
      </c>
      <c r="I696" s="10"/>
    </row>
    <row r="697" spans="1:22" ht="30" customHeight="1" thickBot="1">
      <c r="A697" s="36">
        <v>3</v>
      </c>
      <c r="B697" s="199" t="s">
        <v>242</v>
      </c>
      <c r="C697" s="246">
        <f>C695-((E695-(G695/3))/2)-(G695/3)</f>
        <v>0</v>
      </c>
      <c r="D697" s="245">
        <f>D695-((F695-(H695/3))/2)-(H695/3)</f>
        <v>0</v>
      </c>
      <c r="E697" s="49"/>
      <c r="F697" s="964" t="s">
        <v>243</v>
      </c>
      <c r="G697" s="965"/>
      <c r="H697" s="250">
        <f>C695+D695</f>
        <v>0</v>
      </c>
      <c r="I697" s="325" t="str">
        <f>IF(C695+D695=0,"",H697/(C695+D695))</f>
        <v/>
      </c>
    </row>
    <row r="698" spans="1:22" ht="15.75" customHeight="1">
      <c r="A698" s="10"/>
      <c r="B698" s="10" t="s">
        <v>244</v>
      </c>
      <c r="C698" s="50"/>
      <c r="D698" s="50"/>
      <c r="E698" s="50"/>
      <c r="F698" s="10"/>
      <c r="G698" s="10"/>
      <c r="H698" s="10"/>
      <c r="J698" s="51" t="s">
        <v>245</v>
      </c>
    </row>
    <row r="699" spans="1:22" ht="14.15" customHeight="1">
      <c r="A699" s="20"/>
      <c r="B699" s="20"/>
      <c r="C699" s="20"/>
      <c r="D699" s="20"/>
      <c r="E699" s="219" t="s">
        <v>229</v>
      </c>
      <c r="F699" s="20"/>
      <c r="G699" s="359"/>
      <c r="H699" s="20"/>
      <c r="I699" s="20"/>
      <c r="J699" s="357" t="s">
        <v>632</v>
      </c>
    </row>
    <row r="700" spans="1:22" ht="14.15" customHeight="1">
      <c r="A700" s="20"/>
      <c r="B700" s="20"/>
      <c r="C700" s="20"/>
      <c r="D700" s="20"/>
      <c r="E700" s="320"/>
      <c r="F700" s="20"/>
      <c r="G700" s="359"/>
      <c r="H700" s="20"/>
      <c r="I700" s="20"/>
      <c r="J700" s="20"/>
    </row>
    <row r="701" spans="1:22" ht="14.15" customHeight="1">
      <c r="A701" s="20"/>
      <c r="B701" s="20"/>
      <c r="C701" s="20"/>
      <c r="D701" s="20"/>
      <c r="E701" s="30" t="s">
        <v>246</v>
      </c>
      <c r="F701" s="20"/>
      <c r="G701" s="359"/>
      <c r="H701" s="20"/>
      <c r="I701" s="20"/>
      <c r="J701" s="20"/>
    </row>
    <row r="702" spans="1:22" ht="11.15" customHeight="1">
      <c r="A702" s="20"/>
      <c r="B702" s="360"/>
      <c r="C702" s="20"/>
      <c r="D702" s="20"/>
      <c r="E702" s="320"/>
      <c r="F702" s="20"/>
      <c r="G702" s="359"/>
      <c r="H702" s="20"/>
      <c r="I702" s="20"/>
      <c r="J702" s="20"/>
    </row>
    <row r="703" spans="1:22" ht="14.15" customHeight="1">
      <c r="A703" s="20"/>
      <c r="B703" s="361"/>
      <c r="C703" s="20"/>
      <c r="D703" s="20"/>
      <c r="E703" s="227" t="s">
        <v>634</v>
      </c>
      <c r="F703" s="20"/>
      <c r="G703" s="359"/>
      <c r="H703" s="20"/>
      <c r="I703" s="20"/>
      <c r="J703" s="20"/>
    </row>
    <row r="704" spans="1:22" ht="14.15" customHeight="1">
      <c r="A704" s="20"/>
      <c r="B704" s="20"/>
      <c r="C704" s="20"/>
      <c r="D704" s="20"/>
      <c r="E704" s="26" t="s">
        <v>635</v>
      </c>
      <c r="F704" s="20"/>
      <c r="G704" s="359"/>
      <c r="H704" s="20"/>
      <c r="I704" s="20"/>
      <c r="J704" s="20"/>
    </row>
    <row r="705" spans="1:11" ht="8.15" customHeight="1">
      <c r="A705" s="20"/>
      <c r="B705" s="20"/>
      <c r="C705" s="20"/>
      <c r="D705" s="20"/>
      <c r="E705" s="26"/>
      <c r="F705" s="20"/>
      <c r="G705" s="359"/>
      <c r="H705" s="20"/>
      <c r="I705" s="20"/>
      <c r="J705" s="20"/>
    </row>
    <row r="706" spans="1:11" ht="12" customHeight="1">
      <c r="A706" s="25"/>
      <c r="B706" s="10" t="s">
        <v>649</v>
      </c>
      <c r="C706" s="25"/>
      <c r="D706" s="25"/>
      <c r="E706" s="25"/>
      <c r="F706" s="25"/>
      <c r="G706" s="362"/>
      <c r="H706" s="25"/>
      <c r="I706" s="25"/>
      <c r="J706" s="25"/>
    </row>
    <row r="707" spans="1:11" ht="12" customHeight="1">
      <c r="A707" s="25"/>
      <c r="B707" s="10" t="s">
        <v>650</v>
      </c>
      <c r="C707" s="25"/>
      <c r="D707" s="25"/>
      <c r="E707" s="25"/>
      <c r="F707" s="25"/>
      <c r="G707" s="362"/>
      <c r="H707" s="25"/>
      <c r="I707" s="25"/>
      <c r="J707" s="25"/>
    </row>
    <row r="708" spans="1:11" ht="12" customHeight="1">
      <c r="A708" s="25"/>
      <c r="B708" s="10" t="s">
        <v>651</v>
      </c>
      <c r="C708" s="25"/>
      <c r="D708" s="25"/>
      <c r="E708" s="25"/>
      <c r="F708" s="25"/>
      <c r="G708" s="362"/>
      <c r="H708" s="25"/>
      <c r="I708" s="25"/>
      <c r="J708" s="25"/>
    </row>
    <row r="709" spans="1:11" ht="12" customHeight="1">
      <c r="A709" s="25"/>
      <c r="B709" s="10" t="s">
        <v>652</v>
      </c>
      <c r="C709" s="25"/>
      <c r="D709" s="25"/>
      <c r="E709" s="25"/>
      <c r="F709" s="25"/>
      <c r="G709" s="362"/>
      <c r="H709" s="25"/>
      <c r="I709" s="25"/>
      <c r="J709" s="25"/>
    </row>
    <row r="710" spans="1:11" ht="12" customHeight="1">
      <c r="A710" s="25"/>
      <c r="B710" s="10" t="s">
        <v>653</v>
      </c>
      <c r="C710" s="25"/>
      <c r="D710" s="25"/>
      <c r="E710" s="25"/>
      <c r="F710" s="25"/>
      <c r="G710" s="362"/>
      <c r="H710" s="25"/>
      <c r="I710" s="25"/>
      <c r="J710" s="25"/>
    </row>
    <row r="711" spans="1:11" ht="12" customHeight="1">
      <c r="A711" s="25"/>
      <c r="B711" s="10" t="s">
        <v>654</v>
      </c>
      <c r="C711" s="25"/>
      <c r="D711" s="25"/>
      <c r="E711" s="25"/>
      <c r="F711" s="25"/>
      <c r="G711" s="362"/>
      <c r="H711" s="25"/>
      <c r="I711" s="25"/>
      <c r="J711" s="25"/>
    </row>
    <row r="712" spans="1:11" ht="12" customHeight="1">
      <c r="A712" s="25"/>
      <c r="B712" s="10" t="s">
        <v>655</v>
      </c>
      <c r="C712" s="25"/>
      <c r="D712" s="25"/>
      <c r="E712" s="25"/>
      <c r="F712" s="25"/>
      <c r="G712" s="362"/>
      <c r="H712" s="25"/>
      <c r="I712" s="25"/>
      <c r="J712" s="25"/>
    </row>
    <row r="713" spans="1:11" ht="12" customHeight="1">
      <c r="A713" s="25"/>
      <c r="B713" s="10" t="s">
        <v>656</v>
      </c>
      <c r="C713" s="25"/>
      <c r="D713" s="25"/>
      <c r="E713" s="25"/>
      <c r="F713" s="25"/>
      <c r="G713" s="362"/>
      <c r="H713" s="25"/>
      <c r="I713" s="25"/>
      <c r="J713" s="25"/>
    </row>
    <row r="714" spans="1:11" ht="12" customHeight="1">
      <c r="A714" s="25"/>
      <c r="B714" s="10" t="s">
        <v>657</v>
      </c>
      <c r="C714" s="25"/>
      <c r="D714" s="25"/>
      <c r="E714" s="25"/>
      <c r="F714" s="25"/>
      <c r="G714" s="362"/>
      <c r="H714" s="25"/>
      <c r="I714" s="25"/>
      <c r="J714" s="25"/>
    </row>
    <row r="715" spans="1:11" ht="15.75" customHeight="1" thickBot="1">
      <c r="A715" s="10"/>
      <c r="B715" s="20"/>
      <c r="C715" s="10"/>
      <c r="D715" s="10"/>
      <c r="E715" s="10"/>
      <c r="F715" s="10"/>
      <c r="G715" s="359"/>
      <c r="H715" s="10"/>
      <c r="I715" s="10"/>
      <c r="J715" s="10"/>
    </row>
    <row r="716" spans="1:11" ht="18" customHeight="1" thickBot="1">
      <c r="A716" s="20"/>
      <c r="B716" s="26"/>
      <c r="C716" s="962" t="s">
        <v>250</v>
      </c>
      <c r="D716" s="963"/>
      <c r="E716" s="963"/>
      <c r="F716" s="963"/>
      <c r="G716" s="926"/>
      <c r="H716" s="926"/>
      <c r="I716" s="926"/>
      <c r="J716" s="952"/>
    </row>
    <row r="717" spans="1:11" ht="18" customHeight="1" thickBot="1">
      <c r="A717" s="25"/>
      <c r="B717" s="26"/>
      <c r="C717" s="920" t="s">
        <v>251</v>
      </c>
      <c r="D717" s="926"/>
      <c r="E717" s="926"/>
      <c r="F717" s="952"/>
      <c r="G717" s="920" t="s">
        <v>252</v>
      </c>
      <c r="H717" s="926"/>
      <c r="I717" s="926"/>
      <c r="J717" s="952"/>
    </row>
    <row r="718" spans="1:11" ht="38.15" customHeight="1" thickBot="1">
      <c r="A718" s="25"/>
      <c r="B718" s="543" t="s">
        <v>33</v>
      </c>
      <c r="C718" s="363" t="s">
        <v>253</v>
      </c>
      <c r="D718" s="364" t="s">
        <v>254</v>
      </c>
      <c r="E718" s="364" t="s">
        <v>255</v>
      </c>
      <c r="F718" s="365" t="s">
        <v>256</v>
      </c>
      <c r="G718" s="363" t="s">
        <v>253</v>
      </c>
      <c r="H718" s="364" t="s">
        <v>254</v>
      </c>
      <c r="I718" s="364" t="s">
        <v>255</v>
      </c>
      <c r="J718" s="365" t="s">
        <v>256</v>
      </c>
    </row>
    <row r="719" spans="1:11" ht="15.75" customHeight="1">
      <c r="A719" s="25"/>
      <c r="B719" s="91" t="s">
        <v>39</v>
      </c>
      <c r="C719" s="366"/>
      <c r="D719" s="367"/>
      <c r="E719" s="367"/>
      <c r="F719" s="368"/>
      <c r="G719" s="366"/>
      <c r="H719" s="367"/>
      <c r="I719" s="367"/>
      <c r="J719" s="368"/>
      <c r="K719" s="17" t="str">
        <f t="shared" ref="K719:K743" si="30">IF((AND(C719+D719+G719+H719&gt;0,E719+F719+I719+J719=0)),"&lt;-- Must also  enter FT or PT University Status!","")</f>
        <v/>
      </c>
    </row>
    <row r="720" spans="1:11" ht="15.75" customHeight="1">
      <c r="A720" s="20"/>
      <c r="B720" s="72" t="s">
        <v>41</v>
      </c>
      <c r="C720" s="369"/>
      <c r="D720" s="62"/>
      <c r="E720" s="62"/>
      <c r="F720" s="370"/>
      <c r="G720" s="369"/>
      <c r="H720" s="62"/>
      <c r="I720" s="62"/>
      <c r="J720" s="370"/>
      <c r="K720" s="17" t="str">
        <f t="shared" si="30"/>
        <v/>
      </c>
    </row>
    <row r="721" spans="1:11" ht="15.75" customHeight="1">
      <c r="A721" s="20"/>
      <c r="B721" s="72" t="s">
        <v>47</v>
      </c>
      <c r="C721" s="369"/>
      <c r="D721" s="62"/>
      <c r="E721" s="62"/>
      <c r="F721" s="370"/>
      <c r="G721" s="369"/>
      <c r="H721" s="62"/>
      <c r="I721" s="62"/>
      <c r="J721" s="370"/>
      <c r="K721" s="17" t="str">
        <f t="shared" si="30"/>
        <v/>
      </c>
    </row>
    <row r="722" spans="1:11" ht="15.75" customHeight="1">
      <c r="A722" s="20"/>
      <c r="B722" s="72" t="s">
        <v>48</v>
      </c>
      <c r="C722" s="371"/>
      <c r="D722" s="372"/>
      <c r="E722" s="372"/>
      <c r="F722" s="373"/>
      <c r="G722" s="371"/>
      <c r="H722" s="372"/>
      <c r="I722" s="372"/>
      <c r="J722" s="373"/>
      <c r="K722" s="17" t="str">
        <f t="shared" si="30"/>
        <v/>
      </c>
    </row>
    <row r="723" spans="1:11" ht="15.75" customHeight="1">
      <c r="A723" s="20"/>
      <c r="B723" s="72" t="s">
        <v>49</v>
      </c>
      <c r="C723" s="369"/>
      <c r="D723" s="62"/>
      <c r="E723" s="62"/>
      <c r="F723" s="370"/>
      <c r="G723" s="369"/>
      <c r="H723" s="62"/>
      <c r="I723" s="62"/>
      <c r="J723" s="370"/>
      <c r="K723" s="17" t="str">
        <f t="shared" si="30"/>
        <v/>
      </c>
    </row>
    <row r="724" spans="1:11" ht="15.75" customHeight="1">
      <c r="A724" s="20"/>
      <c r="B724" s="72" t="s">
        <v>50</v>
      </c>
      <c r="C724" s="369"/>
      <c r="D724" s="62"/>
      <c r="E724" s="62"/>
      <c r="F724" s="370"/>
      <c r="G724" s="369"/>
      <c r="H724" s="62"/>
      <c r="I724" s="62"/>
      <c r="J724" s="370"/>
      <c r="K724" s="17" t="str">
        <f t="shared" si="30"/>
        <v/>
      </c>
    </row>
    <row r="725" spans="1:11" ht="15.75" customHeight="1">
      <c r="A725" s="20"/>
      <c r="B725" s="72" t="s">
        <v>51</v>
      </c>
      <c r="C725" s="369"/>
      <c r="D725" s="62"/>
      <c r="E725" s="62"/>
      <c r="F725" s="370"/>
      <c r="G725" s="369"/>
      <c r="H725" s="62"/>
      <c r="I725" s="62"/>
      <c r="J725" s="370"/>
      <c r="K725" s="17" t="str">
        <f t="shared" si="30"/>
        <v/>
      </c>
    </row>
    <row r="726" spans="1:11" ht="15.75" customHeight="1">
      <c r="A726" s="20"/>
      <c r="B726" s="72" t="s">
        <v>52</v>
      </c>
      <c r="C726" s="369"/>
      <c r="D726" s="62"/>
      <c r="E726" s="62"/>
      <c r="F726" s="370"/>
      <c r="G726" s="369"/>
      <c r="H726" s="62"/>
      <c r="I726" s="62"/>
      <c r="J726" s="370"/>
      <c r="K726" s="17" t="str">
        <f t="shared" si="30"/>
        <v/>
      </c>
    </row>
    <row r="727" spans="1:11" ht="15.75" customHeight="1">
      <c r="A727" s="20"/>
      <c r="B727" s="72" t="s">
        <v>53</v>
      </c>
      <c r="C727" s="369"/>
      <c r="D727" s="62"/>
      <c r="E727" s="62"/>
      <c r="F727" s="370"/>
      <c r="G727" s="369"/>
      <c r="H727" s="62"/>
      <c r="I727" s="62"/>
      <c r="J727" s="370"/>
      <c r="K727" s="17" t="str">
        <f t="shared" si="30"/>
        <v/>
      </c>
    </row>
    <row r="728" spans="1:11" ht="15.75" customHeight="1">
      <c r="A728" s="20"/>
      <c r="B728" s="72" t="s">
        <v>54</v>
      </c>
      <c r="C728" s="369"/>
      <c r="D728" s="62"/>
      <c r="E728" s="62"/>
      <c r="F728" s="370"/>
      <c r="G728" s="369"/>
      <c r="H728" s="62"/>
      <c r="I728" s="62"/>
      <c r="J728" s="370"/>
      <c r="K728" s="17" t="str">
        <f t="shared" si="30"/>
        <v/>
      </c>
    </row>
    <row r="729" spans="1:11" ht="15.75" customHeight="1">
      <c r="A729" s="20"/>
      <c r="B729" s="72" t="s">
        <v>55</v>
      </c>
      <c r="C729" s="369"/>
      <c r="D729" s="62"/>
      <c r="E729" s="62"/>
      <c r="F729" s="370"/>
      <c r="G729" s="369"/>
      <c r="H729" s="62"/>
      <c r="I729" s="62"/>
      <c r="J729" s="370"/>
      <c r="K729" s="17" t="str">
        <f t="shared" si="30"/>
        <v/>
      </c>
    </row>
    <row r="730" spans="1:11" ht="15.75" customHeight="1">
      <c r="A730" s="20"/>
      <c r="B730" s="72" t="s">
        <v>58</v>
      </c>
      <c r="C730" s="369"/>
      <c r="D730" s="62"/>
      <c r="E730" s="62"/>
      <c r="F730" s="370"/>
      <c r="G730" s="369"/>
      <c r="H730" s="62"/>
      <c r="I730" s="62"/>
      <c r="J730" s="370"/>
      <c r="K730" s="17" t="str">
        <f t="shared" si="30"/>
        <v/>
      </c>
    </row>
    <row r="731" spans="1:11" ht="15.75" customHeight="1">
      <c r="A731" s="20"/>
      <c r="B731" s="72" t="s">
        <v>59</v>
      </c>
      <c r="C731" s="369"/>
      <c r="D731" s="62"/>
      <c r="E731" s="62"/>
      <c r="F731" s="370"/>
      <c r="G731" s="369"/>
      <c r="H731" s="62"/>
      <c r="I731" s="62"/>
      <c r="J731" s="370"/>
      <c r="K731" s="17" t="str">
        <f t="shared" si="30"/>
        <v/>
      </c>
    </row>
    <row r="732" spans="1:11" ht="15.75" customHeight="1">
      <c r="A732" s="20"/>
      <c r="B732" s="72" t="s">
        <v>60</v>
      </c>
      <c r="C732" s="371"/>
      <c r="D732" s="372"/>
      <c r="E732" s="372"/>
      <c r="F732" s="373"/>
      <c r="G732" s="371"/>
      <c r="H732" s="372"/>
      <c r="I732" s="372"/>
      <c r="J732" s="373"/>
      <c r="K732" s="17" t="str">
        <f t="shared" si="30"/>
        <v/>
      </c>
    </row>
    <row r="733" spans="1:11" ht="15.75" customHeight="1">
      <c r="A733" s="20"/>
      <c r="B733" s="72" t="s">
        <v>200</v>
      </c>
      <c r="C733" s="369"/>
      <c r="D733" s="62"/>
      <c r="E733" s="62"/>
      <c r="F733" s="370"/>
      <c r="G733" s="369"/>
      <c r="H733" s="62"/>
      <c r="I733" s="62"/>
      <c r="J733" s="370"/>
      <c r="K733" s="17" t="str">
        <f t="shared" si="30"/>
        <v/>
      </c>
    </row>
    <row r="734" spans="1:11" ht="15.75" customHeight="1">
      <c r="A734" s="20"/>
      <c r="B734" s="72" t="s">
        <v>61</v>
      </c>
      <c r="C734" s="369"/>
      <c r="D734" s="62"/>
      <c r="E734" s="62"/>
      <c r="F734" s="370"/>
      <c r="G734" s="369"/>
      <c r="H734" s="62"/>
      <c r="I734" s="62"/>
      <c r="J734" s="370"/>
      <c r="K734" s="17" t="str">
        <f t="shared" si="30"/>
        <v/>
      </c>
    </row>
    <row r="735" spans="1:11" ht="15.75" customHeight="1">
      <c r="A735" s="20"/>
      <c r="B735" s="72" t="s">
        <v>201</v>
      </c>
      <c r="C735" s="371"/>
      <c r="D735" s="372"/>
      <c r="E735" s="372"/>
      <c r="F735" s="373"/>
      <c r="G735" s="371"/>
      <c r="H735" s="372"/>
      <c r="I735" s="372"/>
      <c r="J735" s="373"/>
      <c r="K735" s="17" t="str">
        <f t="shared" si="30"/>
        <v/>
      </c>
    </row>
    <row r="736" spans="1:11" ht="15.75" customHeight="1">
      <c r="A736" s="20"/>
      <c r="B736" s="72" t="s">
        <v>202</v>
      </c>
      <c r="C736" s="369"/>
      <c r="D736" s="62"/>
      <c r="E736" s="62"/>
      <c r="F736" s="370"/>
      <c r="G736" s="369"/>
      <c r="H736" s="62"/>
      <c r="I736" s="62"/>
      <c r="J736" s="370"/>
      <c r="K736" s="17" t="str">
        <f t="shared" si="30"/>
        <v/>
      </c>
    </row>
    <row r="737" spans="1:11" ht="15.75" customHeight="1">
      <c r="A737" s="20"/>
      <c r="B737" s="72" t="s">
        <v>62</v>
      </c>
      <c r="C737" s="369"/>
      <c r="D737" s="62"/>
      <c r="E737" s="62"/>
      <c r="F737" s="370"/>
      <c r="G737" s="369"/>
      <c r="H737" s="62"/>
      <c r="I737" s="62"/>
      <c r="J737" s="370"/>
      <c r="K737" s="17" t="str">
        <f t="shared" si="30"/>
        <v/>
      </c>
    </row>
    <row r="738" spans="1:11" ht="15.75" customHeight="1">
      <c r="A738" s="20"/>
      <c r="B738" s="72" t="s">
        <v>203</v>
      </c>
      <c r="C738" s="369"/>
      <c r="D738" s="62"/>
      <c r="E738" s="62"/>
      <c r="F738" s="370"/>
      <c r="G738" s="369"/>
      <c r="H738" s="62"/>
      <c r="I738" s="62"/>
      <c r="J738" s="370"/>
      <c r="K738" s="17" t="str">
        <f t="shared" si="30"/>
        <v/>
      </c>
    </row>
    <row r="739" spans="1:11" ht="15.75" customHeight="1">
      <c r="A739" s="20"/>
      <c r="B739" s="72" t="s">
        <v>66</v>
      </c>
      <c r="C739" s="369"/>
      <c r="D739" s="62"/>
      <c r="E739" s="62"/>
      <c r="F739" s="370"/>
      <c r="G739" s="369"/>
      <c r="H739" s="62"/>
      <c r="I739" s="62"/>
      <c r="J739" s="370"/>
      <c r="K739" s="17" t="str">
        <f t="shared" si="30"/>
        <v/>
      </c>
    </row>
    <row r="740" spans="1:11" ht="15.75" customHeight="1">
      <c r="A740" s="20"/>
      <c r="B740" s="72" t="s">
        <v>67</v>
      </c>
      <c r="C740" s="369"/>
      <c r="D740" s="62"/>
      <c r="E740" s="62"/>
      <c r="F740" s="370"/>
      <c r="G740" s="369"/>
      <c r="H740" s="62"/>
      <c r="I740" s="62"/>
      <c r="J740" s="370"/>
      <c r="K740" s="17" t="str">
        <f t="shared" si="30"/>
        <v/>
      </c>
    </row>
    <row r="741" spans="1:11" ht="15.75" customHeight="1">
      <c r="A741" s="20"/>
      <c r="B741" s="72" t="s">
        <v>68</v>
      </c>
      <c r="C741" s="369"/>
      <c r="D741" s="62"/>
      <c r="E741" s="62"/>
      <c r="F741" s="370"/>
      <c r="G741" s="369"/>
      <c r="H741" s="62"/>
      <c r="I741" s="62"/>
      <c r="J741" s="370"/>
      <c r="K741" s="17" t="str">
        <f t="shared" si="30"/>
        <v/>
      </c>
    </row>
    <row r="742" spans="1:11" ht="15.75" customHeight="1">
      <c r="A742" s="20"/>
      <c r="B742" s="72" t="s">
        <v>69</v>
      </c>
      <c r="C742" s="369"/>
      <c r="D742" s="62"/>
      <c r="E742" s="62"/>
      <c r="F742" s="370"/>
      <c r="G742" s="369"/>
      <c r="H742" s="62"/>
      <c r="I742" s="62"/>
      <c r="J742" s="370"/>
      <c r="K742" s="17" t="str">
        <f t="shared" si="30"/>
        <v/>
      </c>
    </row>
    <row r="743" spans="1:11" ht="15.75" customHeight="1" thickBot="1">
      <c r="A743" s="20"/>
      <c r="B743" s="92"/>
      <c r="C743" s="374"/>
      <c r="D743" s="63"/>
      <c r="E743" s="63"/>
      <c r="F743" s="375"/>
      <c r="G743" s="374"/>
      <c r="H743" s="63"/>
      <c r="I743" s="63"/>
      <c r="J743" s="375"/>
      <c r="K743" s="17" t="str">
        <f t="shared" si="30"/>
        <v/>
      </c>
    </row>
    <row r="744" spans="1:11" ht="24" customHeight="1" thickBot="1">
      <c r="A744" s="20"/>
      <c r="B744" s="543" t="s">
        <v>257</v>
      </c>
      <c r="C744" s="376">
        <f t="shared" ref="C744:J744" si="31">SUM(C719:C743)</f>
        <v>0</v>
      </c>
      <c r="D744" s="79">
        <f t="shared" si="31"/>
        <v>0</v>
      </c>
      <c r="E744" s="79">
        <f t="shared" si="31"/>
        <v>0</v>
      </c>
      <c r="F744" s="377">
        <f t="shared" si="31"/>
        <v>0</v>
      </c>
      <c r="G744" s="376">
        <f t="shared" si="31"/>
        <v>0</v>
      </c>
      <c r="H744" s="79">
        <f t="shared" si="31"/>
        <v>0</v>
      </c>
      <c r="I744" s="79">
        <f t="shared" si="31"/>
        <v>0</v>
      </c>
      <c r="J744" s="377">
        <f t="shared" si="31"/>
        <v>0</v>
      </c>
    </row>
    <row r="745" spans="1:11" ht="15.75" customHeight="1">
      <c r="A745" s="20"/>
      <c r="B745" s="20"/>
      <c r="C745" s="20"/>
      <c r="D745" s="20"/>
      <c r="E745" s="20"/>
      <c r="F745" s="20"/>
      <c r="G745" s="20"/>
      <c r="H745" s="20"/>
      <c r="I745" s="20"/>
      <c r="J745" s="20"/>
    </row>
    <row r="746" spans="1:11" ht="15.75" customHeight="1">
      <c r="A746" s="20"/>
      <c r="B746" s="20"/>
      <c r="C746" s="20"/>
      <c r="D746" s="20"/>
      <c r="E746" s="20"/>
      <c r="F746" s="20"/>
      <c r="G746" s="20"/>
      <c r="H746" s="20"/>
      <c r="I746" s="51"/>
      <c r="J746" s="51" t="s">
        <v>258</v>
      </c>
    </row>
    <row r="747" spans="1:11" ht="14.15" customHeight="1">
      <c r="A747" s="20"/>
      <c r="B747" s="20"/>
      <c r="C747" s="20"/>
      <c r="D747" s="20"/>
      <c r="E747" s="219" t="s">
        <v>229</v>
      </c>
      <c r="F747" s="20"/>
      <c r="G747" s="359"/>
      <c r="H747" s="20"/>
      <c r="I747" s="20"/>
      <c r="J747" s="357" t="s">
        <v>632</v>
      </c>
    </row>
    <row r="748" spans="1:11" ht="14.15" customHeight="1">
      <c r="A748" s="20"/>
      <c r="B748" s="20"/>
      <c r="C748" s="20"/>
      <c r="D748" s="20"/>
      <c r="E748" s="320"/>
      <c r="F748" s="20"/>
      <c r="G748" s="359"/>
      <c r="H748" s="20"/>
      <c r="I748" s="20"/>
      <c r="J748" s="20"/>
    </row>
    <row r="749" spans="1:11" ht="14.15" customHeight="1">
      <c r="A749" s="20"/>
      <c r="B749" s="20"/>
      <c r="C749" s="20"/>
      <c r="D749" s="20"/>
      <c r="E749" s="30" t="s">
        <v>259</v>
      </c>
      <c r="F749" s="20"/>
      <c r="G749" s="359"/>
      <c r="H749" s="20"/>
      <c r="I749" s="20"/>
      <c r="J749" s="20"/>
    </row>
    <row r="750" spans="1:11" ht="11.15" customHeight="1">
      <c r="A750" s="20"/>
      <c r="B750" s="360"/>
      <c r="C750" s="20"/>
      <c r="D750" s="20"/>
      <c r="E750" s="320"/>
      <c r="F750" s="20"/>
      <c r="G750" s="359"/>
      <c r="H750" s="20"/>
      <c r="I750" s="20"/>
      <c r="J750" s="20"/>
    </row>
    <row r="751" spans="1:11" ht="14.15" customHeight="1">
      <c r="A751" s="20"/>
      <c r="B751" s="361"/>
      <c r="C751" s="20"/>
      <c r="D751" s="20"/>
      <c r="E751" s="227" t="s">
        <v>634</v>
      </c>
      <c r="F751" s="20"/>
      <c r="G751" s="359"/>
      <c r="H751" s="20"/>
      <c r="I751" s="20"/>
      <c r="J751" s="20"/>
    </row>
    <row r="752" spans="1:11" ht="14.15" customHeight="1">
      <c r="A752" s="20"/>
      <c r="B752" s="20"/>
      <c r="C752" s="20"/>
      <c r="D752" s="20"/>
      <c r="E752" s="26" t="s">
        <v>635</v>
      </c>
      <c r="F752" s="20"/>
      <c r="G752" s="359"/>
      <c r="H752" s="20"/>
      <c r="I752" s="20"/>
      <c r="J752" s="20"/>
    </row>
    <row r="753" spans="1:11" ht="8.15" customHeight="1">
      <c r="A753" s="20"/>
      <c r="B753" s="20"/>
      <c r="C753" s="20"/>
      <c r="D753" s="20"/>
      <c r="E753" s="26"/>
      <c r="F753" s="20"/>
      <c r="G753" s="359"/>
      <c r="H753" s="20"/>
      <c r="I753" s="20"/>
      <c r="J753" s="20"/>
    </row>
    <row r="754" spans="1:11" ht="12" customHeight="1">
      <c r="A754" s="25"/>
      <c r="B754" s="10" t="s">
        <v>658</v>
      </c>
      <c r="C754" s="25"/>
      <c r="D754" s="25"/>
      <c r="E754" s="25"/>
      <c r="F754" s="25"/>
      <c r="G754" s="362"/>
      <c r="H754" s="25"/>
      <c r="I754" s="25"/>
      <c r="J754" s="25"/>
    </row>
    <row r="755" spans="1:11" ht="12" customHeight="1">
      <c r="A755" s="25"/>
      <c r="B755" s="10" t="s">
        <v>650</v>
      </c>
      <c r="C755" s="25"/>
      <c r="D755" s="25"/>
      <c r="E755" s="25"/>
      <c r="F755" s="25"/>
      <c r="G755" s="362"/>
      <c r="H755" s="25"/>
      <c r="I755" s="25"/>
      <c r="J755" s="25"/>
    </row>
    <row r="756" spans="1:11" ht="12" customHeight="1">
      <c r="A756" s="25"/>
      <c r="B756" s="10" t="s">
        <v>651</v>
      </c>
      <c r="C756" s="25"/>
      <c r="D756" s="25"/>
      <c r="E756" s="25"/>
      <c r="F756" s="25"/>
      <c r="G756" s="362"/>
      <c r="H756" s="25"/>
      <c r="I756" s="25"/>
      <c r="J756" s="25"/>
    </row>
    <row r="757" spans="1:11" ht="12" customHeight="1">
      <c r="A757" s="25"/>
      <c r="B757" s="10" t="s">
        <v>652</v>
      </c>
      <c r="C757" s="25"/>
      <c r="D757" s="25"/>
      <c r="E757" s="25"/>
      <c r="F757" s="25"/>
      <c r="G757" s="362"/>
      <c r="H757" s="25"/>
      <c r="I757" s="25"/>
      <c r="J757" s="25"/>
    </row>
    <row r="758" spans="1:11" ht="12" customHeight="1">
      <c r="A758" s="25"/>
      <c r="B758" s="10" t="s">
        <v>653</v>
      </c>
      <c r="C758" s="25"/>
      <c r="D758" s="25"/>
      <c r="E758" s="25"/>
      <c r="F758" s="25"/>
      <c r="G758" s="362"/>
      <c r="H758" s="25"/>
      <c r="I758" s="25"/>
      <c r="J758" s="25"/>
    </row>
    <row r="759" spans="1:11" ht="12" customHeight="1">
      <c r="A759" s="25"/>
      <c r="B759" s="10" t="s">
        <v>654</v>
      </c>
      <c r="C759" s="25"/>
      <c r="D759" s="25"/>
      <c r="E759" s="25"/>
      <c r="F759" s="25"/>
      <c r="G759" s="362"/>
      <c r="H759" s="25"/>
      <c r="I759" s="25"/>
      <c r="J759" s="25"/>
    </row>
    <row r="760" spans="1:11" ht="12" customHeight="1">
      <c r="A760" s="25"/>
      <c r="B760" s="10" t="s">
        <v>655</v>
      </c>
      <c r="C760" s="25"/>
      <c r="D760" s="25"/>
      <c r="E760" s="25"/>
      <c r="F760" s="25"/>
      <c r="G760" s="362"/>
      <c r="H760" s="25"/>
      <c r="I760" s="25"/>
      <c r="J760" s="25"/>
    </row>
    <row r="761" spans="1:11" ht="12" customHeight="1">
      <c r="A761" s="25"/>
      <c r="B761" s="10" t="s">
        <v>656</v>
      </c>
      <c r="C761" s="25"/>
      <c r="D761" s="25"/>
      <c r="E761" s="25"/>
      <c r="F761" s="25"/>
      <c r="G761" s="362"/>
      <c r="H761" s="25"/>
      <c r="I761" s="25"/>
      <c r="J761" s="25"/>
    </row>
    <row r="762" spans="1:11" ht="12" customHeight="1">
      <c r="A762" s="25"/>
      <c r="B762" s="10" t="s">
        <v>657</v>
      </c>
      <c r="C762" s="25"/>
      <c r="D762" s="25"/>
      <c r="E762" s="25"/>
      <c r="F762" s="25"/>
      <c r="G762" s="362"/>
      <c r="H762" s="25"/>
      <c r="I762" s="25"/>
      <c r="J762" s="25"/>
    </row>
    <row r="763" spans="1:11" ht="12" customHeight="1" thickBot="1">
      <c r="A763" s="10"/>
      <c r="B763" s="20"/>
      <c r="C763" s="10"/>
      <c r="D763" s="10"/>
      <c r="E763" s="10"/>
      <c r="F763" s="10"/>
      <c r="G763" s="359"/>
      <c r="H763" s="10"/>
      <c r="I763" s="10"/>
      <c r="J763" s="10"/>
    </row>
    <row r="764" spans="1:11" ht="18" customHeight="1" thickBot="1">
      <c r="A764" s="20"/>
      <c r="B764" s="26"/>
      <c r="C764" s="962" t="s">
        <v>260</v>
      </c>
      <c r="D764" s="963"/>
      <c r="E764" s="963"/>
      <c r="F764" s="963"/>
      <c r="G764" s="926"/>
      <c r="H764" s="926"/>
      <c r="I764" s="926"/>
      <c r="J764" s="952"/>
    </row>
    <row r="765" spans="1:11" ht="18" customHeight="1" thickBot="1">
      <c r="A765" s="25"/>
      <c r="B765" s="26"/>
      <c r="C765" s="920" t="s">
        <v>251</v>
      </c>
      <c r="D765" s="926"/>
      <c r="E765" s="926"/>
      <c r="F765" s="952"/>
      <c r="G765" s="920" t="s">
        <v>252</v>
      </c>
      <c r="H765" s="926"/>
      <c r="I765" s="926"/>
      <c r="J765" s="952"/>
    </row>
    <row r="766" spans="1:11" ht="38.15" customHeight="1" thickBot="1">
      <c r="A766" s="25"/>
      <c r="B766" s="543" t="s">
        <v>33</v>
      </c>
      <c r="C766" s="363" t="s">
        <v>253</v>
      </c>
      <c r="D766" s="364" t="s">
        <v>254</v>
      </c>
      <c r="E766" s="364" t="s">
        <v>255</v>
      </c>
      <c r="F766" s="365" t="s">
        <v>256</v>
      </c>
      <c r="G766" s="363" t="s">
        <v>253</v>
      </c>
      <c r="H766" s="364" t="s">
        <v>254</v>
      </c>
      <c r="I766" s="364" t="s">
        <v>255</v>
      </c>
      <c r="J766" s="365" t="s">
        <v>256</v>
      </c>
    </row>
    <row r="767" spans="1:11" ht="15.75" customHeight="1">
      <c r="A767" s="25"/>
      <c r="B767" s="91" t="s">
        <v>39</v>
      </c>
      <c r="C767" s="371"/>
      <c r="D767" s="372"/>
      <c r="E767" s="372"/>
      <c r="F767" s="373"/>
      <c r="G767" s="371"/>
      <c r="H767" s="372"/>
      <c r="I767" s="372"/>
      <c r="J767" s="373"/>
      <c r="K767" s="17" t="str">
        <f t="shared" ref="K767:K791" si="32">IF((AND(C767+D767+G767+H767&gt;0,E767+F767+I767+J767=0)),"&lt;-- Must also  enter FT or PT University Status!","")</f>
        <v/>
      </c>
    </row>
    <row r="768" spans="1:11" ht="15.75" customHeight="1">
      <c r="A768" s="20"/>
      <c r="B768" s="72" t="s">
        <v>41</v>
      </c>
      <c r="C768" s="369"/>
      <c r="D768" s="62"/>
      <c r="E768" s="62"/>
      <c r="F768" s="370"/>
      <c r="G768" s="369"/>
      <c r="H768" s="62"/>
      <c r="I768" s="62"/>
      <c r="J768" s="370"/>
      <c r="K768" s="17" t="str">
        <f t="shared" si="32"/>
        <v/>
      </c>
    </row>
    <row r="769" spans="1:11" ht="15.75" customHeight="1">
      <c r="A769" s="20"/>
      <c r="B769" s="72" t="s">
        <v>47</v>
      </c>
      <c r="C769" s="369"/>
      <c r="D769" s="62"/>
      <c r="E769" s="62"/>
      <c r="F769" s="370"/>
      <c r="G769" s="369"/>
      <c r="H769" s="62"/>
      <c r="I769" s="62"/>
      <c r="J769" s="370"/>
      <c r="K769" s="17" t="str">
        <f t="shared" si="32"/>
        <v/>
      </c>
    </row>
    <row r="770" spans="1:11" ht="15.75" customHeight="1">
      <c r="A770" s="20"/>
      <c r="B770" s="72" t="s">
        <v>48</v>
      </c>
      <c r="C770" s="369"/>
      <c r="D770" s="62"/>
      <c r="E770" s="62"/>
      <c r="F770" s="370"/>
      <c r="G770" s="369"/>
      <c r="H770" s="62"/>
      <c r="I770" s="62"/>
      <c r="J770" s="370"/>
      <c r="K770" s="17" t="str">
        <f t="shared" si="32"/>
        <v/>
      </c>
    </row>
    <row r="771" spans="1:11" ht="15.75" customHeight="1">
      <c r="A771" s="20"/>
      <c r="B771" s="72" t="s">
        <v>49</v>
      </c>
      <c r="C771" s="371"/>
      <c r="D771" s="372"/>
      <c r="E771" s="372"/>
      <c r="F771" s="373"/>
      <c r="G771" s="371"/>
      <c r="H771" s="372"/>
      <c r="I771" s="372"/>
      <c r="J771" s="373"/>
      <c r="K771" s="17" t="str">
        <f t="shared" si="32"/>
        <v/>
      </c>
    </row>
    <row r="772" spans="1:11" ht="15.75" customHeight="1">
      <c r="A772" s="20"/>
      <c r="B772" s="72" t="s">
        <v>50</v>
      </c>
      <c r="C772" s="369"/>
      <c r="D772" s="62"/>
      <c r="E772" s="62"/>
      <c r="F772" s="370"/>
      <c r="G772" s="369"/>
      <c r="H772" s="62"/>
      <c r="I772" s="62"/>
      <c r="J772" s="370"/>
      <c r="K772" s="17" t="str">
        <f t="shared" si="32"/>
        <v/>
      </c>
    </row>
    <row r="773" spans="1:11" ht="15.75" customHeight="1">
      <c r="A773" s="20"/>
      <c r="B773" s="72" t="s">
        <v>51</v>
      </c>
      <c r="C773" s="369"/>
      <c r="D773" s="62"/>
      <c r="E773" s="62"/>
      <c r="F773" s="370"/>
      <c r="G773" s="369"/>
      <c r="H773" s="62"/>
      <c r="I773" s="62"/>
      <c r="J773" s="370"/>
      <c r="K773" s="17" t="str">
        <f t="shared" si="32"/>
        <v/>
      </c>
    </row>
    <row r="774" spans="1:11" ht="15.75" customHeight="1">
      <c r="A774" s="20"/>
      <c r="B774" s="72" t="s">
        <v>52</v>
      </c>
      <c r="C774" s="369"/>
      <c r="D774" s="62"/>
      <c r="E774" s="62"/>
      <c r="F774" s="370"/>
      <c r="G774" s="369"/>
      <c r="H774" s="62"/>
      <c r="I774" s="62"/>
      <c r="J774" s="370"/>
      <c r="K774" s="17" t="str">
        <f t="shared" si="32"/>
        <v/>
      </c>
    </row>
    <row r="775" spans="1:11" ht="15.75" customHeight="1">
      <c r="A775" s="20"/>
      <c r="B775" s="72" t="s">
        <v>53</v>
      </c>
      <c r="C775" s="369"/>
      <c r="D775" s="62"/>
      <c r="E775" s="62"/>
      <c r="F775" s="370"/>
      <c r="G775" s="369"/>
      <c r="H775" s="62"/>
      <c r="I775" s="62"/>
      <c r="J775" s="370"/>
      <c r="K775" s="17" t="str">
        <f t="shared" si="32"/>
        <v/>
      </c>
    </row>
    <row r="776" spans="1:11" ht="15.75" customHeight="1">
      <c r="A776" s="20"/>
      <c r="B776" s="72" t="s">
        <v>54</v>
      </c>
      <c r="C776" s="369"/>
      <c r="D776" s="62"/>
      <c r="E776" s="62"/>
      <c r="F776" s="370"/>
      <c r="G776" s="369"/>
      <c r="H776" s="62"/>
      <c r="I776" s="62"/>
      <c r="J776" s="370"/>
      <c r="K776" s="17" t="str">
        <f t="shared" si="32"/>
        <v/>
      </c>
    </row>
    <row r="777" spans="1:11" ht="15.75" customHeight="1">
      <c r="A777" s="20"/>
      <c r="B777" s="72" t="s">
        <v>55</v>
      </c>
      <c r="C777" s="369"/>
      <c r="D777" s="62"/>
      <c r="E777" s="62"/>
      <c r="F777" s="370"/>
      <c r="G777" s="369"/>
      <c r="H777" s="62"/>
      <c r="I777" s="62"/>
      <c r="J777" s="370"/>
      <c r="K777" s="17" t="str">
        <f t="shared" si="32"/>
        <v/>
      </c>
    </row>
    <row r="778" spans="1:11" ht="15.75" customHeight="1">
      <c r="A778" s="20"/>
      <c r="B778" s="72" t="s">
        <v>58</v>
      </c>
      <c r="C778" s="369"/>
      <c r="D778" s="62"/>
      <c r="E778" s="62"/>
      <c r="F778" s="370"/>
      <c r="G778" s="369"/>
      <c r="H778" s="62"/>
      <c r="I778" s="62"/>
      <c r="J778" s="370"/>
      <c r="K778" s="17" t="str">
        <f t="shared" si="32"/>
        <v/>
      </c>
    </row>
    <row r="779" spans="1:11" ht="15.75" customHeight="1">
      <c r="A779" s="20"/>
      <c r="B779" s="72" t="s">
        <v>59</v>
      </c>
      <c r="C779" s="369"/>
      <c r="D779" s="62"/>
      <c r="E779" s="62"/>
      <c r="F779" s="370"/>
      <c r="G779" s="369"/>
      <c r="H779" s="62"/>
      <c r="I779" s="62"/>
      <c r="J779" s="370"/>
      <c r="K779" s="17" t="str">
        <f t="shared" si="32"/>
        <v/>
      </c>
    </row>
    <row r="780" spans="1:11" ht="15.75" customHeight="1">
      <c r="A780" s="20"/>
      <c r="B780" s="72" t="s">
        <v>60</v>
      </c>
      <c r="C780" s="369"/>
      <c r="D780" s="62"/>
      <c r="E780" s="62"/>
      <c r="F780" s="370"/>
      <c r="G780" s="369"/>
      <c r="H780" s="62"/>
      <c r="I780" s="62"/>
      <c r="J780" s="370"/>
      <c r="K780" s="17" t="str">
        <f t="shared" si="32"/>
        <v/>
      </c>
    </row>
    <row r="781" spans="1:11" ht="15.75" customHeight="1">
      <c r="A781" s="20"/>
      <c r="B781" s="72" t="s">
        <v>200</v>
      </c>
      <c r="C781" s="369"/>
      <c r="D781" s="62"/>
      <c r="E781" s="62"/>
      <c r="F781" s="370"/>
      <c r="G781" s="369"/>
      <c r="H781" s="62"/>
      <c r="I781" s="62"/>
      <c r="J781" s="370"/>
      <c r="K781" s="17" t="str">
        <f t="shared" si="32"/>
        <v/>
      </c>
    </row>
    <row r="782" spans="1:11" ht="15.75" customHeight="1">
      <c r="A782" s="20"/>
      <c r="B782" s="72" t="s">
        <v>61</v>
      </c>
      <c r="C782" s="369"/>
      <c r="D782" s="62"/>
      <c r="E782" s="62"/>
      <c r="F782" s="370"/>
      <c r="G782" s="369"/>
      <c r="H782" s="62"/>
      <c r="I782" s="62"/>
      <c r="J782" s="370"/>
      <c r="K782" s="17" t="str">
        <f t="shared" si="32"/>
        <v/>
      </c>
    </row>
    <row r="783" spans="1:11" ht="15.75" customHeight="1">
      <c r="A783" s="20"/>
      <c r="B783" s="72" t="s">
        <v>201</v>
      </c>
      <c r="C783" s="369"/>
      <c r="D783" s="62"/>
      <c r="E783" s="62"/>
      <c r="F783" s="370"/>
      <c r="G783" s="369"/>
      <c r="H783" s="62"/>
      <c r="I783" s="62"/>
      <c r="J783" s="370"/>
      <c r="K783" s="17" t="str">
        <f t="shared" si="32"/>
        <v/>
      </c>
    </row>
    <row r="784" spans="1:11" ht="15.75" customHeight="1">
      <c r="A784" s="20"/>
      <c r="B784" s="72" t="s">
        <v>202</v>
      </c>
      <c r="C784" s="369"/>
      <c r="D784" s="62"/>
      <c r="E784" s="62"/>
      <c r="F784" s="370"/>
      <c r="G784" s="369"/>
      <c r="H784" s="62"/>
      <c r="I784" s="62"/>
      <c r="J784" s="370"/>
      <c r="K784" s="17" t="str">
        <f t="shared" si="32"/>
        <v/>
      </c>
    </row>
    <row r="785" spans="1:11" ht="15.75" customHeight="1">
      <c r="A785" s="20"/>
      <c r="B785" s="72" t="s">
        <v>62</v>
      </c>
      <c r="C785" s="369"/>
      <c r="D785" s="62"/>
      <c r="E785" s="62"/>
      <c r="F785" s="370"/>
      <c r="G785" s="369"/>
      <c r="H785" s="62"/>
      <c r="I785" s="62"/>
      <c r="J785" s="370"/>
      <c r="K785" s="17" t="str">
        <f t="shared" si="32"/>
        <v/>
      </c>
    </row>
    <row r="786" spans="1:11" ht="15.75" customHeight="1">
      <c r="A786" s="20"/>
      <c r="B786" s="72" t="s">
        <v>203</v>
      </c>
      <c r="C786" s="369"/>
      <c r="D786" s="62"/>
      <c r="E786" s="62"/>
      <c r="F786" s="370"/>
      <c r="G786" s="369"/>
      <c r="H786" s="62"/>
      <c r="I786" s="62"/>
      <c r="J786" s="370"/>
      <c r="K786" s="17" t="str">
        <f t="shared" si="32"/>
        <v/>
      </c>
    </row>
    <row r="787" spans="1:11" ht="15.75" customHeight="1">
      <c r="A787" s="20"/>
      <c r="B787" s="72" t="s">
        <v>66</v>
      </c>
      <c r="C787" s="369"/>
      <c r="D787" s="62"/>
      <c r="E787" s="62"/>
      <c r="F787" s="370"/>
      <c r="G787" s="369"/>
      <c r="H787" s="62"/>
      <c r="I787" s="62"/>
      <c r="J787" s="370"/>
      <c r="K787" s="17" t="str">
        <f t="shared" si="32"/>
        <v/>
      </c>
    </row>
    <row r="788" spans="1:11" ht="15.75" customHeight="1">
      <c r="A788" s="20"/>
      <c r="B788" s="72" t="s">
        <v>67</v>
      </c>
      <c r="C788" s="369"/>
      <c r="D788" s="62"/>
      <c r="E788" s="62"/>
      <c r="F788" s="370"/>
      <c r="G788" s="369"/>
      <c r="H788" s="62"/>
      <c r="I788" s="62"/>
      <c r="J788" s="370"/>
      <c r="K788" s="17" t="str">
        <f t="shared" si="32"/>
        <v/>
      </c>
    </row>
    <row r="789" spans="1:11" ht="15.75" customHeight="1">
      <c r="A789" s="20"/>
      <c r="B789" s="72" t="s">
        <v>68</v>
      </c>
      <c r="C789" s="369"/>
      <c r="D789" s="62"/>
      <c r="E789" s="62"/>
      <c r="F789" s="370"/>
      <c r="G789" s="369"/>
      <c r="H789" s="62"/>
      <c r="I789" s="62"/>
      <c r="J789" s="370"/>
      <c r="K789" s="17" t="str">
        <f t="shared" si="32"/>
        <v/>
      </c>
    </row>
    <row r="790" spans="1:11" ht="15.75" customHeight="1">
      <c r="A790" s="20"/>
      <c r="B790" s="72" t="s">
        <v>69</v>
      </c>
      <c r="C790" s="369"/>
      <c r="D790" s="62"/>
      <c r="E790" s="62"/>
      <c r="F790" s="370"/>
      <c r="G790" s="369"/>
      <c r="H790" s="62"/>
      <c r="I790" s="62"/>
      <c r="J790" s="370"/>
      <c r="K790" s="17" t="str">
        <f t="shared" si="32"/>
        <v/>
      </c>
    </row>
    <row r="791" spans="1:11" ht="15.75" customHeight="1" thickBot="1">
      <c r="A791" s="20"/>
      <c r="B791" s="92"/>
      <c r="C791" s="374"/>
      <c r="D791" s="63"/>
      <c r="E791" s="63"/>
      <c r="F791" s="375"/>
      <c r="G791" s="374"/>
      <c r="H791" s="63"/>
      <c r="I791" s="63"/>
      <c r="J791" s="375"/>
      <c r="K791" s="17" t="str">
        <f t="shared" si="32"/>
        <v/>
      </c>
    </row>
    <row r="792" spans="1:11" ht="24" customHeight="1" thickBot="1">
      <c r="A792" s="20"/>
      <c r="B792" s="543" t="s">
        <v>257</v>
      </c>
      <c r="C792" s="376">
        <f t="shared" ref="C792:J792" si="33">SUM(C767:C791)</f>
        <v>0</v>
      </c>
      <c r="D792" s="79">
        <f t="shared" si="33"/>
        <v>0</v>
      </c>
      <c r="E792" s="79">
        <f t="shared" si="33"/>
        <v>0</v>
      </c>
      <c r="F792" s="377">
        <f t="shared" si="33"/>
        <v>0</v>
      </c>
      <c r="G792" s="376">
        <f t="shared" si="33"/>
        <v>0</v>
      </c>
      <c r="H792" s="79">
        <f t="shared" si="33"/>
        <v>0</v>
      </c>
      <c r="I792" s="79">
        <f t="shared" si="33"/>
        <v>0</v>
      </c>
      <c r="J792" s="377">
        <f t="shared" si="33"/>
        <v>0</v>
      </c>
    </row>
    <row r="793" spans="1:11" ht="15.75" customHeight="1">
      <c r="A793" s="20"/>
      <c r="B793" s="20"/>
      <c r="C793" s="20"/>
      <c r="D793" s="20"/>
      <c r="E793" s="20"/>
      <c r="F793" s="20"/>
      <c r="G793" s="20"/>
      <c r="H793" s="20"/>
      <c r="I793" s="20"/>
      <c r="J793" s="20"/>
    </row>
    <row r="794" spans="1:11" ht="15.75" customHeight="1">
      <c r="A794" s="20"/>
      <c r="B794" s="20"/>
      <c r="C794" s="20"/>
      <c r="D794" s="20"/>
      <c r="E794" s="20"/>
      <c r="F794" s="20"/>
      <c r="G794" s="20"/>
      <c r="H794" s="20"/>
      <c r="I794" s="51"/>
      <c r="J794" s="51" t="s">
        <v>261</v>
      </c>
    </row>
    <row r="795" spans="1:11" ht="14.15" customHeight="1">
      <c r="A795" s="20"/>
      <c r="B795" s="20"/>
      <c r="C795" s="20"/>
      <c r="D795" s="20"/>
      <c r="E795" s="219" t="s">
        <v>229</v>
      </c>
      <c r="F795" s="20"/>
      <c r="G795" s="359"/>
      <c r="H795" s="20"/>
      <c r="I795" s="20"/>
      <c r="J795" s="357" t="s">
        <v>632</v>
      </c>
    </row>
    <row r="796" spans="1:11" ht="14.15" customHeight="1">
      <c r="A796" s="20"/>
      <c r="B796" s="20"/>
      <c r="C796" s="20"/>
      <c r="D796" s="20"/>
      <c r="E796" s="320"/>
      <c r="F796" s="20"/>
      <c r="G796" s="359"/>
      <c r="H796" s="20"/>
      <c r="I796" s="20"/>
      <c r="J796" s="20"/>
    </row>
    <row r="797" spans="1:11" ht="14.15" customHeight="1">
      <c r="A797" s="20"/>
      <c r="B797" s="20"/>
      <c r="C797" s="20"/>
      <c r="D797" s="20"/>
      <c r="E797" s="30" t="s">
        <v>262</v>
      </c>
      <c r="F797" s="20"/>
      <c r="G797" s="359"/>
      <c r="H797" s="20"/>
      <c r="I797" s="20"/>
      <c r="J797" s="20"/>
    </row>
    <row r="798" spans="1:11" ht="11.15" customHeight="1">
      <c r="A798" s="20"/>
      <c r="B798" s="360"/>
      <c r="C798" s="20"/>
      <c r="D798" s="20"/>
      <c r="E798" s="320"/>
      <c r="F798" s="20"/>
      <c r="G798" s="359"/>
      <c r="H798" s="20"/>
      <c r="I798" s="20"/>
      <c r="J798" s="20"/>
    </row>
    <row r="799" spans="1:11" ht="14.15" customHeight="1">
      <c r="A799" s="20"/>
      <c r="B799" s="361"/>
      <c r="C799" s="20"/>
      <c r="D799" s="20"/>
      <c r="E799" s="227" t="s">
        <v>634</v>
      </c>
      <c r="F799" s="20"/>
      <c r="G799" s="359"/>
      <c r="H799" s="20"/>
      <c r="I799" s="20"/>
      <c r="J799" s="20"/>
    </row>
    <row r="800" spans="1:11" ht="14.15" customHeight="1">
      <c r="A800" s="20"/>
      <c r="B800" s="20"/>
      <c r="C800" s="20"/>
      <c r="D800" s="20"/>
      <c r="E800" s="26" t="s">
        <v>635</v>
      </c>
      <c r="F800" s="20"/>
      <c r="G800" s="359"/>
      <c r="H800" s="20"/>
      <c r="I800" s="20"/>
      <c r="J800" s="20"/>
    </row>
    <row r="801" spans="1:11" ht="8.15" customHeight="1">
      <c r="A801" s="20"/>
      <c r="B801" s="20"/>
      <c r="C801" s="20"/>
      <c r="D801" s="20"/>
      <c r="E801" s="26"/>
      <c r="F801" s="20"/>
      <c r="G801" s="359"/>
      <c r="H801" s="20"/>
      <c r="I801" s="20"/>
      <c r="J801" s="20"/>
    </row>
    <row r="802" spans="1:11" ht="12" customHeight="1">
      <c r="A802" s="25"/>
      <c r="B802" s="10" t="s">
        <v>659</v>
      </c>
      <c r="C802" s="25"/>
      <c r="D802" s="25"/>
      <c r="E802" s="25"/>
      <c r="F802" s="25"/>
      <c r="G802" s="362"/>
      <c r="H802" s="25"/>
      <c r="I802" s="25"/>
      <c r="J802" s="25"/>
    </row>
    <row r="803" spans="1:11" ht="12" customHeight="1">
      <c r="A803" s="25"/>
      <c r="B803" s="10" t="s">
        <v>660</v>
      </c>
      <c r="C803" s="25"/>
      <c r="D803" s="25"/>
      <c r="E803" s="25"/>
      <c r="F803" s="25"/>
      <c r="G803" s="362"/>
      <c r="H803" s="25"/>
      <c r="I803" s="25"/>
      <c r="J803" s="25"/>
    </row>
    <row r="804" spans="1:11" ht="12" customHeight="1">
      <c r="A804" s="25"/>
      <c r="B804" s="10" t="s">
        <v>651</v>
      </c>
      <c r="C804" s="25"/>
      <c r="D804" s="25"/>
      <c r="E804" s="25"/>
      <c r="F804" s="25"/>
      <c r="G804" s="362"/>
      <c r="H804" s="25"/>
      <c r="I804" s="25"/>
      <c r="J804" s="25"/>
    </row>
    <row r="805" spans="1:11" ht="12" customHeight="1">
      <c r="A805" s="25"/>
      <c r="B805" s="10" t="s">
        <v>652</v>
      </c>
      <c r="C805" s="25"/>
      <c r="D805" s="25"/>
      <c r="E805" s="25"/>
      <c r="F805" s="25"/>
      <c r="G805" s="362"/>
      <c r="H805" s="25"/>
      <c r="I805" s="25"/>
      <c r="J805" s="25"/>
    </row>
    <row r="806" spans="1:11" ht="12" customHeight="1">
      <c r="A806" s="25"/>
      <c r="B806" s="10" t="s">
        <v>653</v>
      </c>
      <c r="C806" s="25"/>
      <c r="D806" s="25"/>
      <c r="E806" s="25"/>
      <c r="F806" s="25"/>
      <c r="G806" s="362"/>
      <c r="H806" s="25"/>
      <c r="I806" s="25"/>
      <c r="J806" s="25"/>
    </row>
    <row r="807" spans="1:11" ht="12" customHeight="1">
      <c r="A807" s="25"/>
      <c r="B807" s="10" t="s">
        <v>654</v>
      </c>
      <c r="C807" s="25"/>
      <c r="D807" s="25"/>
      <c r="E807" s="25"/>
      <c r="F807" s="25"/>
      <c r="G807" s="362"/>
      <c r="H807" s="25"/>
      <c r="I807" s="25"/>
      <c r="J807" s="25"/>
    </row>
    <row r="808" spans="1:11" ht="12" customHeight="1">
      <c r="A808" s="25"/>
      <c r="B808" s="10" t="s">
        <v>655</v>
      </c>
      <c r="C808" s="25"/>
      <c r="D808" s="25"/>
      <c r="E808" s="25"/>
      <c r="F808" s="25"/>
      <c r="G808" s="362"/>
      <c r="H808" s="25"/>
      <c r="I808" s="25"/>
      <c r="J808" s="25"/>
    </row>
    <row r="809" spans="1:11" ht="12" customHeight="1">
      <c r="A809" s="25"/>
      <c r="B809" s="10" t="s">
        <v>656</v>
      </c>
      <c r="C809" s="25"/>
      <c r="D809" s="25"/>
      <c r="E809" s="25"/>
      <c r="F809" s="25"/>
      <c r="G809" s="362"/>
      <c r="H809" s="25"/>
      <c r="I809" s="25"/>
      <c r="J809" s="25"/>
    </row>
    <row r="810" spans="1:11" ht="12" customHeight="1">
      <c r="A810" s="25"/>
      <c r="B810" s="10" t="s">
        <v>657</v>
      </c>
      <c r="C810" s="25"/>
      <c r="D810" s="25"/>
      <c r="E810" s="25"/>
      <c r="F810" s="25"/>
      <c r="G810" s="362"/>
      <c r="H810" s="25"/>
      <c r="I810" s="25"/>
      <c r="J810" s="25"/>
    </row>
    <row r="811" spans="1:11" ht="12" customHeight="1" thickBot="1">
      <c r="A811" s="10"/>
      <c r="B811" s="20"/>
      <c r="C811" s="10"/>
      <c r="D811" s="10"/>
      <c r="E811" s="10"/>
      <c r="F811" s="10"/>
      <c r="G811" s="359"/>
      <c r="H811" s="10"/>
      <c r="I811" s="10"/>
      <c r="J811" s="10"/>
    </row>
    <row r="812" spans="1:11" ht="18" customHeight="1" thickBot="1">
      <c r="A812" s="20"/>
      <c r="B812" s="26"/>
      <c r="C812" s="962" t="s">
        <v>264</v>
      </c>
      <c r="D812" s="963"/>
      <c r="E812" s="963"/>
      <c r="F812" s="963"/>
      <c r="G812" s="926"/>
      <c r="H812" s="926"/>
      <c r="I812" s="926"/>
      <c r="J812" s="952"/>
    </row>
    <row r="813" spans="1:11" ht="18" customHeight="1" thickBot="1">
      <c r="A813" s="25"/>
      <c r="B813" s="26"/>
      <c r="C813" s="920" t="s">
        <v>251</v>
      </c>
      <c r="D813" s="926"/>
      <c r="E813" s="926"/>
      <c r="F813" s="952"/>
      <c r="G813" s="920" t="s">
        <v>252</v>
      </c>
      <c r="H813" s="926"/>
      <c r="I813" s="926"/>
      <c r="J813" s="952"/>
    </row>
    <row r="814" spans="1:11" ht="38.15" customHeight="1" thickBot="1">
      <c r="A814" s="25"/>
      <c r="B814" s="543" t="s">
        <v>33</v>
      </c>
      <c r="C814" s="363" t="s">
        <v>253</v>
      </c>
      <c r="D814" s="364" t="s">
        <v>254</v>
      </c>
      <c r="E814" s="364" t="s">
        <v>255</v>
      </c>
      <c r="F814" s="365" t="s">
        <v>256</v>
      </c>
      <c r="G814" s="363" t="s">
        <v>253</v>
      </c>
      <c r="H814" s="364" t="s">
        <v>254</v>
      </c>
      <c r="I814" s="364" t="s">
        <v>255</v>
      </c>
      <c r="J814" s="365" t="s">
        <v>256</v>
      </c>
    </row>
    <row r="815" spans="1:11" ht="15.75" customHeight="1">
      <c r="A815" s="25"/>
      <c r="B815" s="91" t="s">
        <v>39</v>
      </c>
      <c r="C815" s="366"/>
      <c r="D815" s="367"/>
      <c r="E815" s="367"/>
      <c r="F815" s="368"/>
      <c r="G815" s="366"/>
      <c r="H815" s="367"/>
      <c r="I815" s="367"/>
      <c r="J815" s="368"/>
      <c r="K815" s="17" t="str">
        <f t="shared" ref="K815:K839" si="34">IF((AND(C815+D815+G815+H815&gt;0,E815+F815+I815+J815=0)),"&lt;-- Must also  enter FT or PT University Status!","")</f>
        <v/>
      </c>
    </row>
    <row r="816" spans="1:11" ht="15.75" customHeight="1">
      <c r="A816" s="20"/>
      <c r="B816" s="72" t="s">
        <v>41</v>
      </c>
      <c r="C816" s="369"/>
      <c r="D816" s="62"/>
      <c r="E816" s="62"/>
      <c r="F816" s="370"/>
      <c r="G816" s="369"/>
      <c r="H816" s="62"/>
      <c r="I816" s="62"/>
      <c r="J816" s="370"/>
      <c r="K816" s="17" t="str">
        <f t="shared" si="34"/>
        <v/>
      </c>
    </row>
    <row r="817" spans="1:11" ht="15.75" customHeight="1">
      <c r="A817" s="20"/>
      <c r="B817" s="72" t="s">
        <v>47</v>
      </c>
      <c r="C817" s="369"/>
      <c r="D817" s="62"/>
      <c r="E817" s="62"/>
      <c r="F817" s="370"/>
      <c r="G817" s="369"/>
      <c r="H817" s="62"/>
      <c r="I817" s="62"/>
      <c r="J817" s="370"/>
      <c r="K817" s="17" t="str">
        <f t="shared" si="34"/>
        <v/>
      </c>
    </row>
    <row r="818" spans="1:11" ht="15.75" customHeight="1">
      <c r="A818" s="20"/>
      <c r="B818" s="72" t="s">
        <v>48</v>
      </c>
      <c r="C818" s="371"/>
      <c r="D818" s="372"/>
      <c r="E818" s="372"/>
      <c r="F818" s="373"/>
      <c r="G818" s="371"/>
      <c r="H818" s="372"/>
      <c r="I818" s="372"/>
      <c r="J818" s="373"/>
      <c r="K818" s="17" t="str">
        <f t="shared" si="34"/>
        <v/>
      </c>
    </row>
    <row r="819" spans="1:11" ht="15.75" customHeight="1">
      <c r="A819" s="20"/>
      <c r="B819" s="72" t="s">
        <v>49</v>
      </c>
      <c r="C819" s="369"/>
      <c r="D819" s="62"/>
      <c r="E819" s="62"/>
      <c r="F819" s="370"/>
      <c r="G819" s="369"/>
      <c r="H819" s="62"/>
      <c r="I819" s="62"/>
      <c r="J819" s="370"/>
      <c r="K819" s="17" t="str">
        <f t="shared" si="34"/>
        <v/>
      </c>
    </row>
    <row r="820" spans="1:11" ht="15.75" customHeight="1">
      <c r="A820" s="20"/>
      <c r="B820" s="72" t="s">
        <v>50</v>
      </c>
      <c r="C820" s="369"/>
      <c r="D820" s="62"/>
      <c r="E820" s="62"/>
      <c r="F820" s="370"/>
      <c r="G820" s="369"/>
      <c r="H820" s="62"/>
      <c r="I820" s="62"/>
      <c r="J820" s="370"/>
      <c r="K820" s="17" t="str">
        <f t="shared" si="34"/>
        <v/>
      </c>
    </row>
    <row r="821" spans="1:11" ht="15.75" customHeight="1">
      <c r="A821" s="20"/>
      <c r="B821" s="72" t="s">
        <v>51</v>
      </c>
      <c r="C821" s="369"/>
      <c r="D821" s="62"/>
      <c r="E821" s="62"/>
      <c r="F821" s="370"/>
      <c r="G821" s="369"/>
      <c r="H821" s="62"/>
      <c r="I821" s="62"/>
      <c r="J821" s="370"/>
      <c r="K821" s="17" t="str">
        <f t="shared" si="34"/>
        <v/>
      </c>
    </row>
    <row r="822" spans="1:11" ht="15.75" customHeight="1">
      <c r="A822" s="20"/>
      <c r="B822" s="72" t="s">
        <v>52</v>
      </c>
      <c r="C822" s="369"/>
      <c r="D822" s="62"/>
      <c r="E822" s="62"/>
      <c r="F822" s="370"/>
      <c r="G822" s="369"/>
      <c r="H822" s="62"/>
      <c r="I822" s="62"/>
      <c r="J822" s="370"/>
      <c r="K822" s="17" t="str">
        <f t="shared" si="34"/>
        <v/>
      </c>
    </row>
    <row r="823" spans="1:11" ht="15.75" customHeight="1">
      <c r="A823" s="20"/>
      <c r="B823" s="72" t="s">
        <v>53</v>
      </c>
      <c r="C823" s="369"/>
      <c r="D823" s="62"/>
      <c r="E823" s="62"/>
      <c r="F823" s="370"/>
      <c r="G823" s="369"/>
      <c r="H823" s="62"/>
      <c r="I823" s="62"/>
      <c r="J823" s="370"/>
      <c r="K823" s="17" t="str">
        <f t="shared" si="34"/>
        <v/>
      </c>
    </row>
    <row r="824" spans="1:11" ht="15.75" customHeight="1">
      <c r="A824" s="20"/>
      <c r="B824" s="72" t="s">
        <v>54</v>
      </c>
      <c r="C824" s="369"/>
      <c r="D824" s="62"/>
      <c r="E824" s="62"/>
      <c r="F824" s="370"/>
      <c r="G824" s="369"/>
      <c r="H824" s="62"/>
      <c r="I824" s="62"/>
      <c r="J824" s="370"/>
      <c r="K824" s="17" t="str">
        <f t="shared" si="34"/>
        <v/>
      </c>
    </row>
    <row r="825" spans="1:11" ht="15.75" customHeight="1">
      <c r="A825" s="20"/>
      <c r="B825" s="72" t="s">
        <v>55</v>
      </c>
      <c r="C825" s="369"/>
      <c r="D825" s="62"/>
      <c r="E825" s="62"/>
      <c r="F825" s="370"/>
      <c r="G825" s="369"/>
      <c r="H825" s="62"/>
      <c r="I825" s="62"/>
      <c r="J825" s="370"/>
      <c r="K825" s="17" t="str">
        <f t="shared" si="34"/>
        <v/>
      </c>
    </row>
    <row r="826" spans="1:11" ht="15.75" customHeight="1">
      <c r="A826" s="20"/>
      <c r="B826" s="72" t="s">
        <v>58</v>
      </c>
      <c r="C826" s="369"/>
      <c r="D826" s="62"/>
      <c r="E826" s="62"/>
      <c r="F826" s="370"/>
      <c r="G826" s="369"/>
      <c r="H826" s="62"/>
      <c r="I826" s="62"/>
      <c r="J826" s="370"/>
      <c r="K826" s="17" t="str">
        <f t="shared" si="34"/>
        <v/>
      </c>
    </row>
    <row r="827" spans="1:11" ht="15.75" customHeight="1">
      <c r="A827" s="20"/>
      <c r="B827" s="72" t="s">
        <v>59</v>
      </c>
      <c r="C827" s="369"/>
      <c r="D827" s="62"/>
      <c r="E827" s="62"/>
      <c r="F827" s="370"/>
      <c r="G827" s="369"/>
      <c r="H827" s="62"/>
      <c r="I827" s="62"/>
      <c r="J827" s="370"/>
      <c r="K827" s="17" t="str">
        <f t="shared" si="34"/>
        <v/>
      </c>
    </row>
    <row r="828" spans="1:11" ht="15.75" customHeight="1">
      <c r="A828" s="20"/>
      <c r="B828" s="72" t="s">
        <v>60</v>
      </c>
      <c r="C828" s="371"/>
      <c r="D828" s="372"/>
      <c r="E828" s="372"/>
      <c r="F828" s="373"/>
      <c r="G828" s="371"/>
      <c r="H828" s="372"/>
      <c r="I828" s="372"/>
      <c r="J828" s="373"/>
      <c r="K828" s="17" t="str">
        <f t="shared" si="34"/>
        <v/>
      </c>
    </row>
    <row r="829" spans="1:11" ht="15.75" customHeight="1">
      <c r="A829" s="20"/>
      <c r="B829" s="72" t="s">
        <v>200</v>
      </c>
      <c r="C829" s="369"/>
      <c r="D829" s="62"/>
      <c r="E829" s="62"/>
      <c r="F829" s="370"/>
      <c r="G829" s="369"/>
      <c r="H829" s="62"/>
      <c r="I829" s="62"/>
      <c r="J829" s="370"/>
      <c r="K829" s="17" t="str">
        <f t="shared" si="34"/>
        <v/>
      </c>
    </row>
    <row r="830" spans="1:11" ht="15.75" customHeight="1">
      <c r="A830" s="20"/>
      <c r="B830" s="72" t="s">
        <v>61</v>
      </c>
      <c r="C830" s="369"/>
      <c r="D830" s="62"/>
      <c r="E830" s="62"/>
      <c r="F830" s="370"/>
      <c r="G830" s="369"/>
      <c r="H830" s="62"/>
      <c r="I830" s="62"/>
      <c r="J830" s="370"/>
      <c r="K830" s="17" t="str">
        <f t="shared" si="34"/>
        <v/>
      </c>
    </row>
    <row r="831" spans="1:11" ht="15.75" customHeight="1">
      <c r="A831" s="20"/>
      <c r="B831" s="72" t="s">
        <v>201</v>
      </c>
      <c r="C831" s="371"/>
      <c r="D831" s="372"/>
      <c r="E831" s="372"/>
      <c r="F831" s="373"/>
      <c r="G831" s="371"/>
      <c r="H831" s="372"/>
      <c r="I831" s="372"/>
      <c r="J831" s="373"/>
      <c r="K831" s="17" t="str">
        <f t="shared" si="34"/>
        <v/>
      </c>
    </row>
    <row r="832" spans="1:11" ht="15.75" customHeight="1">
      <c r="A832" s="20"/>
      <c r="B832" s="72" t="s">
        <v>202</v>
      </c>
      <c r="C832" s="369"/>
      <c r="D832" s="62"/>
      <c r="E832" s="62"/>
      <c r="F832" s="370"/>
      <c r="G832" s="369"/>
      <c r="H832" s="62"/>
      <c r="I832" s="62"/>
      <c r="J832" s="370"/>
      <c r="K832" s="17" t="str">
        <f t="shared" si="34"/>
        <v/>
      </c>
    </row>
    <row r="833" spans="1:11" ht="15.75" customHeight="1">
      <c r="A833" s="20"/>
      <c r="B833" s="72" t="s">
        <v>62</v>
      </c>
      <c r="C833" s="369"/>
      <c r="D833" s="62"/>
      <c r="E833" s="62"/>
      <c r="F833" s="370"/>
      <c r="G833" s="369"/>
      <c r="H833" s="62"/>
      <c r="I833" s="62"/>
      <c r="J833" s="370"/>
      <c r="K833" s="17" t="str">
        <f t="shared" si="34"/>
        <v/>
      </c>
    </row>
    <row r="834" spans="1:11" ht="15.75" customHeight="1">
      <c r="A834" s="20"/>
      <c r="B834" s="72" t="s">
        <v>203</v>
      </c>
      <c r="C834" s="369"/>
      <c r="D834" s="62"/>
      <c r="E834" s="62"/>
      <c r="F834" s="370"/>
      <c r="G834" s="369"/>
      <c r="H834" s="62"/>
      <c r="I834" s="62"/>
      <c r="J834" s="370"/>
      <c r="K834" s="17" t="str">
        <f t="shared" si="34"/>
        <v/>
      </c>
    </row>
    <row r="835" spans="1:11" ht="15.75" customHeight="1">
      <c r="A835" s="20"/>
      <c r="B835" s="72" t="s">
        <v>66</v>
      </c>
      <c r="C835" s="369"/>
      <c r="D835" s="62"/>
      <c r="E835" s="62"/>
      <c r="F835" s="370"/>
      <c r="G835" s="369"/>
      <c r="H835" s="62"/>
      <c r="I835" s="62"/>
      <c r="J835" s="370"/>
      <c r="K835" s="17" t="str">
        <f t="shared" si="34"/>
        <v/>
      </c>
    </row>
    <row r="836" spans="1:11" ht="15.75" customHeight="1">
      <c r="A836" s="20"/>
      <c r="B836" s="72" t="s">
        <v>67</v>
      </c>
      <c r="C836" s="369"/>
      <c r="D836" s="62"/>
      <c r="E836" s="62"/>
      <c r="F836" s="370"/>
      <c r="G836" s="369"/>
      <c r="H836" s="62"/>
      <c r="I836" s="62"/>
      <c r="J836" s="370"/>
      <c r="K836" s="17" t="str">
        <f t="shared" si="34"/>
        <v/>
      </c>
    </row>
    <row r="837" spans="1:11" ht="15.75" customHeight="1">
      <c r="A837" s="20"/>
      <c r="B837" s="72" t="s">
        <v>68</v>
      </c>
      <c r="C837" s="369"/>
      <c r="D837" s="62"/>
      <c r="E837" s="62"/>
      <c r="F837" s="370"/>
      <c r="G837" s="369"/>
      <c r="H837" s="62"/>
      <c r="I837" s="62"/>
      <c r="J837" s="370"/>
      <c r="K837" s="17" t="str">
        <f t="shared" si="34"/>
        <v/>
      </c>
    </row>
    <row r="838" spans="1:11" ht="15.75" customHeight="1">
      <c r="A838" s="20"/>
      <c r="B838" s="72" t="s">
        <v>69</v>
      </c>
      <c r="C838" s="369"/>
      <c r="D838" s="62"/>
      <c r="E838" s="62"/>
      <c r="F838" s="370"/>
      <c r="G838" s="369"/>
      <c r="H838" s="62"/>
      <c r="I838" s="62"/>
      <c r="J838" s="370"/>
      <c r="K838" s="17" t="str">
        <f t="shared" si="34"/>
        <v/>
      </c>
    </row>
    <row r="839" spans="1:11" ht="15.75" customHeight="1" thickBot="1">
      <c r="A839" s="20"/>
      <c r="B839" s="92"/>
      <c r="C839" s="374"/>
      <c r="D839" s="63"/>
      <c r="E839" s="63"/>
      <c r="F839" s="375"/>
      <c r="G839" s="374"/>
      <c r="H839" s="63"/>
      <c r="I839" s="63"/>
      <c r="J839" s="375"/>
      <c r="K839" s="17" t="str">
        <f t="shared" si="34"/>
        <v/>
      </c>
    </row>
    <row r="840" spans="1:11" ht="24" customHeight="1" thickBot="1">
      <c r="A840" s="20"/>
      <c r="B840" s="543" t="s">
        <v>257</v>
      </c>
      <c r="C840" s="376">
        <f t="shared" ref="C840:J840" si="35">SUM(C815:C839)</f>
        <v>0</v>
      </c>
      <c r="D840" s="79">
        <f t="shared" si="35"/>
        <v>0</v>
      </c>
      <c r="E840" s="79">
        <f t="shared" si="35"/>
        <v>0</v>
      </c>
      <c r="F840" s="377">
        <f t="shared" si="35"/>
        <v>0</v>
      </c>
      <c r="G840" s="376">
        <f t="shared" si="35"/>
        <v>0</v>
      </c>
      <c r="H840" s="79">
        <f t="shared" si="35"/>
        <v>0</v>
      </c>
      <c r="I840" s="79">
        <f t="shared" si="35"/>
        <v>0</v>
      </c>
      <c r="J840" s="377">
        <f t="shared" si="35"/>
        <v>0</v>
      </c>
    </row>
    <row r="841" spans="1:11" ht="15.75" customHeight="1">
      <c r="A841" s="20"/>
      <c r="B841" s="20"/>
      <c r="C841" s="20"/>
      <c r="D841" s="20"/>
      <c r="E841" s="20"/>
      <c r="F841" s="20"/>
      <c r="G841" s="20"/>
      <c r="H841" s="20"/>
      <c r="I841" s="20"/>
      <c r="J841" s="20"/>
    </row>
    <row r="842" spans="1:11" ht="15.75" customHeight="1">
      <c r="A842" s="20"/>
      <c r="B842" s="20"/>
      <c r="C842" s="20"/>
      <c r="D842" s="20"/>
      <c r="E842" s="20"/>
      <c r="F842" s="20"/>
      <c r="G842" s="20"/>
      <c r="H842" s="20"/>
      <c r="I842" s="51"/>
      <c r="J842" s="51" t="s">
        <v>265</v>
      </c>
    </row>
    <row r="843" spans="1:11" ht="14.15" customHeight="1">
      <c r="A843" s="20"/>
      <c r="B843" s="20"/>
      <c r="C843" s="20"/>
      <c r="D843" s="20"/>
      <c r="E843" s="219" t="s">
        <v>229</v>
      </c>
      <c r="F843" s="20"/>
      <c r="G843" s="359"/>
      <c r="H843" s="20"/>
      <c r="I843" s="20"/>
      <c r="J843" s="357" t="s">
        <v>632</v>
      </c>
    </row>
    <row r="844" spans="1:11" ht="14.15" customHeight="1">
      <c r="A844" s="20"/>
      <c r="B844" s="20"/>
      <c r="C844" s="20"/>
      <c r="D844" s="20"/>
      <c r="E844" s="320"/>
      <c r="F844" s="20"/>
      <c r="G844" s="359"/>
      <c r="H844" s="20"/>
      <c r="I844" s="20"/>
      <c r="J844" s="20"/>
    </row>
    <row r="845" spans="1:11" ht="14.15" customHeight="1">
      <c r="A845" s="20"/>
      <c r="B845" s="20"/>
      <c r="C845" s="20"/>
      <c r="D845" s="20"/>
      <c r="E845" s="30" t="s">
        <v>266</v>
      </c>
      <c r="F845" s="20"/>
      <c r="G845" s="359"/>
      <c r="H845" s="20"/>
      <c r="I845" s="20"/>
      <c r="J845" s="20"/>
    </row>
    <row r="846" spans="1:11" ht="11.15" customHeight="1">
      <c r="A846" s="20"/>
      <c r="B846" s="360"/>
      <c r="C846" s="20"/>
      <c r="D846" s="20"/>
      <c r="E846" s="320"/>
      <c r="F846" s="20"/>
      <c r="G846" s="359"/>
      <c r="H846" s="20"/>
      <c r="I846" s="20"/>
      <c r="J846" s="20"/>
    </row>
    <row r="847" spans="1:11" ht="14.15" customHeight="1">
      <c r="A847" s="20"/>
      <c r="B847" s="361"/>
      <c r="C847" s="20"/>
      <c r="D847" s="20"/>
      <c r="E847" s="227" t="s">
        <v>634</v>
      </c>
      <c r="F847" s="20"/>
      <c r="G847" s="359"/>
      <c r="H847" s="20"/>
      <c r="I847" s="20"/>
      <c r="J847" s="20"/>
    </row>
    <row r="848" spans="1:11" ht="14.15" customHeight="1">
      <c r="A848" s="20"/>
      <c r="B848" s="20"/>
      <c r="C848" s="20"/>
      <c r="D848" s="20"/>
      <c r="E848" s="26" t="s">
        <v>635</v>
      </c>
      <c r="F848" s="20"/>
      <c r="G848" s="359"/>
      <c r="H848" s="20"/>
      <c r="I848" s="20"/>
      <c r="J848" s="20"/>
    </row>
    <row r="849" spans="1:11" ht="8.15" customHeight="1">
      <c r="A849" s="20"/>
      <c r="B849" s="20"/>
      <c r="C849" s="20"/>
      <c r="D849" s="20"/>
      <c r="E849" s="26"/>
      <c r="F849" s="20"/>
      <c r="G849" s="359"/>
      <c r="H849" s="20"/>
      <c r="I849" s="20"/>
      <c r="J849" s="20"/>
    </row>
    <row r="850" spans="1:11" ht="12" customHeight="1">
      <c r="A850" s="25"/>
      <c r="B850" s="10" t="s">
        <v>661</v>
      </c>
      <c r="C850" s="25"/>
      <c r="D850" s="25"/>
      <c r="E850" s="25"/>
      <c r="F850" s="25"/>
      <c r="G850" s="362"/>
      <c r="H850" s="25"/>
      <c r="I850" s="25"/>
      <c r="J850" s="25"/>
    </row>
    <row r="851" spans="1:11" ht="12" customHeight="1">
      <c r="A851" s="25"/>
      <c r="B851" s="10" t="s">
        <v>660</v>
      </c>
      <c r="C851" s="25"/>
      <c r="D851" s="25"/>
      <c r="E851" s="25"/>
      <c r="F851" s="25"/>
      <c r="G851" s="362"/>
      <c r="H851" s="25"/>
      <c r="I851" s="25"/>
      <c r="J851" s="25"/>
    </row>
    <row r="852" spans="1:11" ht="12" customHeight="1">
      <c r="A852" s="25"/>
      <c r="B852" s="10" t="s">
        <v>651</v>
      </c>
      <c r="C852" s="25"/>
      <c r="D852" s="25"/>
      <c r="E852" s="25"/>
      <c r="F852" s="25"/>
      <c r="G852" s="362"/>
      <c r="H852" s="25"/>
      <c r="I852" s="25"/>
      <c r="J852" s="25"/>
    </row>
    <row r="853" spans="1:11" ht="12" customHeight="1">
      <c r="A853" s="25"/>
      <c r="B853" s="10" t="s">
        <v>652</v>
      </c>
      <c r="C853" s="25"/>
      <c r="D853" s="25"/>
      <c r="E853" s="25"/>
      <c r="F853" s="25"/>
      <c r="G853" s="362"/>
      <c r="H853" s="25"/>
      <c r="I853" s="25"/>
      <c r="J853" s="25"/>
    </row>
    <row r="854" spans="1:11" ht="12" customHeight="1">
      <c r="A854" s="25"/>
      <c r="B854" s="10" t="s">
        <v>653</v>
      </c>
      <c r="C854" s="25"/>
      <c r="D854" s="25"/>
      <c r="E854" s="25"/>
      <c r="F854" s="25"/>
      <c r="G854" s="362"/>
      <c r="H854" s="25"/>
      <c r="I854" s="25"/>
      <c r="J854" s="25"/>
    </row>
    <row r="855" spans="1:11" ht="12" customHeight="1">
      <c r="A855" s="25"/>
      <c r="B855" s="10" t="s">
        <v>654</v>
      </c>
      <c r="C855" s="25"/>
      <c r="D855" s="25"/>
      <c r="E855" s="25"/>
      <c r="F855" s="25"/>
      <c r="G855" s="362"/>
      <c r="H855" s="25"/>
      <c r="I855" s="25"/>
      <c r="J855" s="25"/>
    </row>
    <row r="856" spans="1:11" ht="12" customHeight="1">
      <c r="A856" s="25"/>
      <c r="B856" s="10" t="s">
        <v>655</v>
      </c>
      <c r="C856" s="25"/>
      <c r="D856" s="25"/>
      <c r="E856" s="25"/>
      <c r="F856" s="25"/>
      <c r="G856" s="362"/>
      <c r="H856" s="25"/>
      <c r="I856" s="25"/>
      <c r="J856" s="25"/>
    </row>
    <row r="857" spans="1:11" ht="12" customHeight="1">
      <c r="A857" s="25"/>
      <c r="B857" s="10" t="s">
        <v>656</v>
      </c>
      <c r="C857" s="25"/>
      <c r="D857" s="25"/>
      <c r="E857" s="25"/>
      <c r="F857" s="25"/>
      <c r="G857" s="362"/>
      <c r="H857" s="25"/>
      <c r="I857" s="25"/>
      <c r="J857" s="25"/>
    </row>
    <row r="858" spans="1:11" ht="12" customHeight="1">
      <c r="A858" s="25"/>
      <c r="B858" s="10" t="s">
        <v>657</v>
      </c>
      <c r="C858" s="25"/>
      <c r="D858" s="25"/>
      <c r="E858" s="25"/>
      <c r="F858" s="25"/>
      <c r="G858" s="362"/>
      <c r="H858" s="25"/>
      <c r="I858" s="25"/>
      <c r="J858" s="25"/>
    </row>
    <row r="859" spans="1:11" ht="12" customHeight="1" thickBot="1">
      <c r="A859" s="10"/>
      <c r="B859" s="20"/>
      <c r="C859" s="10"/>
      <c r="D859" s="10"/>
      <c r="E859" s="10"/>
      <c r="F859" s="10"/>
      <c r="G859" s="359"/>
      <c r="H859" s="10"/>
      <c r="I859" s="10"/>
      <c r="J859" s="10"/>
    </row>
    <row r="860" spans="1:11" ht="18" customHeight="1" thickBot="1">
      <c r="A860" s="20"/>
      <c r="B860" s="26"/>
      <c r="C860" s="962" t="s">
        <v>268</v>
      </c>
      <c r="D860" s="963"/>
      <c r="E860" s="963"/>
      <c r="F860" s="963"/>
      <c r="G860" s="926"/>
      <c r="H860" s="926"/>
      <c r="I860" s="926"/>
      <c r="J860" s="952"/>
    </row>
    <row r="861" spans="1:11" ht="18" customHeight="1" thickBot="1">
      <c r="A861" s="25"/>
      <c r="B861" s="26"/>
      <c r="C861" s="920" t="s">
        <v>251</v>
      </c>
      <c r="D861" s="926"/>
      <c r="E861" s="926"/>
      <c r="F861" s="952"/>
      <c r="G861" s="920" t="s">
        <v>252</v>
      </c>
      <c r="H861" s="926"/>
      <c r="I861" s="926"/>
      <c r="J861" s="952"/>
    </row>
    <row r="862" spans="1:11" ht="38.15" customHeight="1" thickBot="1">
      <c r="A862" s="25"/>
      <c r="B862" s="543" t="s">
        <v>33</v>
      </c>
      <c r="C862" s="363" t="s">
        <v>253</v>
      </c>
      <c r="D862" s="364" t="s">
        <v>254</v>
      </c>
      <c r="E862" s="364" t="s">
        <v>255</v>
      </c>
      <c r="F862" s="365" t="s">
        <v>256</v>
      </c>
      <c r="G862" s="363" t="s">
        <v>253</v>
      </c>
      <c r="H862" s="364" t="s">
        <v>254</v>
      </c>
      <c r="I862" s="364" t="s">
        <v>255</v>
      </c>
      <c r="J862" s="365" t="s">
        <v>256</v>
      </c>
    </row>
    <row r="863" spans="1:11" ht="15.75" customHeight="1">
      <c r="A863" s="25"/>
      <c r="B863" s="91" t="s">
        <v>39</v>
      </c>
      <c r="C863" s="371"/>
      <c r="D863" s="372"/>
      <c r="E863" s="372"/>
      <c r="F863" s="373"/>
      <c r="G863" s="371"/>
      <c r="H863" s="372"/>
      <c r="I863" s="372"/>
      <c r="J863" s="373"/>
      <c r="K863" s="17" t="str">
        <f t="shared" ref="K863:K887" si="36">IF((AND(C863+D863+G863+H863&gt;0,E863+F863+I863+J863=0)),"&lt;-- Must also  enter FT or PT University Status!","")</f>
        <v/>
      </c>
    </row>
    <row r="864" spans="1:11" ht="15.75" customHeight="1">
      <c r="A864" s="20"/>
      <c r="B864" s="72" t="s">
        <v>41</v>
      </c>
      <c r="C864" s="369"/>
      <c r="D864" s="62"/>
      <c r="E864" s="62"/>
      <c r="F864" s="370"/>
      <c r="G864" s="369"/>
      <c r="H864" s="62"/>
      <c r="I864" s="62"/>
      <c r="J864" s="370"/>
      <c r="K864" s="17" t="str">
        <f t="shared" si="36"/>
        <v/>
      </c>
    </row>
    <row r="865" spans="1:11" ht="15.75" customHeight="1">
      <c r="A865" s="20"/>
      <c r="B865" s="72" t="s">
        <v>47</v>
      </c>
      <c r="C865" s="369"/>
      <c r="D865" s="62"/>
      <c r="E865" s="62"/>
      <c r="F865" s="370"/>
      <c r="G865" s="369"/>
      <c r="H865" s="62"/>
      <c r="I865" s="62"/>
      <c r="J865" s="370"/>
      <c r="K865" s="17" t="str">
        <f t="shared" si="36"/>
        <v/>
      </c>
    </row>
    <row r="866" spans="1:11" ht="15.75" customHeight="1">
      <c r="A866" s="20"/>
      <c r="B866" s="72" t="s">
        <v>48</v>
      </c>
      <c r="C866" s="369"/>
      <c r="D866" s="62"/>
      <c r="E866" s="62"/>
      <c r="F866" s="370"/>
      <c r="G866" s="369"/>
      <c r="H866" s="62"/>
      <c r="I866" s="62"/>
      <c r="J866" s="370"/>
      <c r="K866" s="17" t="str">
        <f t="shared" si="36"/>
        <v/>
      </c>
    </row>
    <row r="867" spans="1:11" ht="15.75" customHeight="1">
      <c r="A867" s="20"/>
      <c r="B867" s="72" t="s">
        <v>49</v>
      </c>
      <c r="C867" s="371"/>
      <c r="D867" s="372"/>
      <c r="E867" s="372"/>
      <c r="F867" s="373"/>
      <c r="G867" s="371"/>
      <c r="H867" s="372"/>
      <c r="I867" s="372"/>
      <c r="J867" s="373"/>
      <c r="K867" s="17" t="str">
        <f t="shared" si="36"/>
        <v/>
      </c>
    </row>
    <row r="868" spans="1:11" ht="15.75" customHeight="1">
      <c r="A868" s="20"/>
      <c r="B868" s="72" t="s">
        <v>50</v>
      </c>
      <c r="C868" s="369"/>
      <c r="D868" s="62"/>
      <c r="E868" s="62"/>
      <c r="F868" s="370"/>
      <c r="G868" s="369"/>
      <c r="H868" s="62"/>
      <c r="I868" s="62"/>
      <c r="J868" s="370"/>
      <c r="K868" s="17" t="str">
        <f t="shared" si="36"/>
        <v/>
      </c>
    </row>
    <row r="869" spans="1:11" ht="15.75" customHeight="1">
      <c r="A869" s="20"/>
      <c r="B869" s="72" t="s">
        <v>51</v>
      </c>
      <c r="C869" s="369"/>
      <c r="D869" s="62"/>
      <c r="E869" s="62"/>
      <c r="F869" s="370"/>
      <c r="G869" s="369"/>
      <c r="H869" s="62"/>
      <c r="I869" s="62"/>
      <c r="J869" s="370"/>
      <c r="K869" s="17" t="str">
        <f t="shared" si="36"/>
        <v/>
      </c>
    </row>
    <row r="870" spans="1:11" ht="15.75" customHeight="1">
      <c r="A870" s="20"/>
      <c r="B870" s="72" t="s">
        <v>52</v>
      </c>
      <c r="C870" s="369"/>
      <c r="D870" s="62"/>
      <c r="E870" s="62"/>
      <c r="F870" s="370"/>
      <c r="G870" s="369"/>
      <c r="H870" s="62"/>
      <c r="I870" s="62"/>
      <c r="J870" s="370"/>
      <c r="K870" s="17" t="str">
        <f t="shared" si="36"/>
        <v/>
      </c>
    </row>
    <row r="871" spans="1:11" ht="15.75" customHeight="1">
      <c r="A871" s="20"/>
      <c r="B871" s="72" t="s">
        <v>53</v>
      </c>
      <c r="C871" s="369"/>
      <c r="D871" s="62"/>
      <c r="E871" s="62"/>
      <c r="F871" s="370"/>
      <c r="G871" s="369"/>
      <c r="H871" s="62"/>
      <c r="I871" s="62"/>
      <c r="J871" s="370"/>
      <c r="K871" s="17" t="str">
        <f t="shared" si="36"/>
        <v/>
      </c>
    </row>
    <row r="872" spans="1:11" ht="15.75" customHeight="1">
      <c r="A872" s="20"/>
      <c r="B872" s="72" t="s">
        <v>54</v>
      </c>
      <c r="C872" s="369"/>
      <c r="D872" s="62"/>
      <c r="E872" s="62"/>
      <c r="F872" s="370"/>
      <c r="G872" s="369"/>
      <c r="H872" s="62"/>
      <c r="I872" s="62"/>
      <c r="J872" s="370"/>
      <c r="K872" s="17" t="str">
        <f t="shared" si="36"/>
        <v/>
      </c>
    </row>
    <row r="873" spans="1:11" ht="15.75" customHeight="1">
      <c r="A873" s="20"/>
      <c r="B873" s="72" t="s">
        <v>55</v>
      </c>
      <c r="C873" s="369"/>
      <c r="D873" s="62"/>
      <c r="E873" s="62"/>
      <c r="F873" s="370"/>
      <c r="G873" s="369"/>
      <c r="H873" s="62"/>
      <c r="I873" s="62"/>
      <c r="J873" s="370"/>
      <c r="K873" s="17" t="str">
        <f t="shared" si="36"/>
        <v/>
      </c>
    </row>
    <row r="874" spans="1:11" ht="15.75" customHeight="1">
      <c r="A874" s="20"/>
      <c r="B874" s="72" t="s">
        <v>58</v>
      </c>
      <c r="C874" s="369"/>
      <c r="D874" s="62"/>
      <c r="E874" s="62"/>
      <c r="F874" s="370"/>
      <c r="G874" s="369"/>
      <c r="H874" s="62"/>
      <c r="I874" s="62"/>
      <c r="J874" s="370"/>
      <c r="K874" s="17" t="str">
        <f t="shared" si="36"/>
        <v/>
      </c>
    </row>
    <row r="875" spans="1:11" ht="15.75" customHeight="1">
      <c r="A875" s="20"/>
      <c r="B875" s="72" t="s">
        <v>59</v>
      </c>
      <c r="C875" s="369"/>
      <c r="D875" s="62"/>
      <c r="E875" s="62"/>
      <c r="F875" s="370"/>
      <c r="G875" s="369"/>
      <c r="H875" s="62"/>
      <c r="I875" s="62"/>
      <c r="J875" s="370"/>
      <c r="K875" s="17" t="str">
        <f t="shared" si="36"/>
        <v/>
      </c>
    </row>
    <row r="876" spans="1:11" ht="15.75" customHeight="1">
      <c r="A876" s="20"/>
      <c r="B876" s="72" t="s">
        <v>60</v>
      </c>
      <c r="C876" s="369"/>
      <c r="D876" s="62"/>
      <c r="E876" s="62"/>
      <c r="F876" s="370"/>
      <c r="G876" s="369"/>
      <c r="H876" s="62"/>
      <c r="I876" s="62"/>
      <c r="J876" s="370"/>
      <c r="K876" s="17" t="str">
        <f t="shared" si="36"/>
        <v/>
      </c>
    </row>
    <row r="877" spans="1:11" ht="15.75" customHeight="1">
      <c r="A877" s="20"/>
      <c r="B877" s="72" t="s">
        <v>200</v>
      </c>
      <c r="C877" s="369"/>
      <c r="D877" s="62"/>
      <c r="E877" s="62"/>
      <c r="F877" s="370"/>
      <c r="G877" s="369"/>
      <c r="H877" s="62"/>
      <c r="I877" s="62"/>
      <c r="J877" s="370"/>
      <c r="K877" s="17" t="str">
        <f t="shared" si="36"/>
        <v/>
      </c>
    </row>
    <row r="878" spans="1:11" ht="15.75" customHeight="1">
      <c r="A878" s="20"/>
      <c r="B878" s="72" t="s">
        <v>61</v>
      </c>
      <c r="C878" s="369"/>
      <c r="D878" s="62"/>
      <c r="E878" s="62"/>
      <c r="F878" s="370"/>
      <c r="G878" s="369"/>
      <c r="H878" s="62"/>
      <c r="I878" s="62"/>
      <c r="J878" s="370"/>
      <c r="K878" s="17" t="str">
        <f t="shared" si="36"/>
        <v/>
      </c>
    </row>
    <row r="879" spans="1:11" ht="15.75" customHeight="1">
      <c r="A879" s="20"/>
      <c r="B879" s="72" t="s">
        <v>201</v>
      </c>
      <c r="C879" s="369"/>
      <c r="D879" s="62"/>
      <c r="E879" s="62"/>
      <c r="F879" s="370"/>
      <c r="G879" s="369"/>
      <c r="H879" s="62"/>
      <c r="I879" s="62"/>
      <c r="J879" s="370"/>
      <c r="K879" s="17" t="str">
        <f t="shared" si="36"/>
        <v/>
      </c>
    </row>
    <row r="880" spans="1:11" ht="15.75" customHeight="1">
      <c r="A880" s="20"/>
      <c r="B880" s="72" t="s">
        <v>202</v>
      </c>
      <c r="C880" s="369"/>
      <c r="D880" s="62"/>
      <c r="E880" s="62"/>
      <c r="F880" s="370"/>
      <c r="G880" s="369"/>
      <c r="H880" s="62"/>
      <c r="I880" s="62"/>
      <c r="J880" s="370"/>
      <c r="K880" s="17" t="str">
        <f t="shared" si="36"/>
        <v/>
      </c>
    </row>
    <row r="881" spans="1:11" ht="15.75" customHeight="1">
      <c r="A881" s="20"/>
      <c r="B881" s="72" t="s">
        <v>62</v>
      </c>
      <c r="C881" s="369"/>
      <c r="D881" s="62"/>
      <c r="E881" s="62"/>
      <c r="F881" s="370"/>
      <c r="G881" s="369"/>
      <c r="H881" s="62"/>
      <c r="I881" s="62"/>
      <c r="J881" s="370"/>
      <c r="K881" s="17" t="str">
        <f t="shared" si="36"/>
        <v/>
      </c>
    </row>
    <row r="882" spans="1:11" ht="15.75" customHeight="1">
      <c r="A882" s="20"/>
      <c r="B882" s="72" t="s">
        <v>203</v>
      </c>
      <c r="C882" s="369"/>
      <c r="D882" s="62"/>
      <c r="E882" s="62"/>
      <c r="F882" s="370"/>
      <c r="G882" s="369"/>
      <c r="H882" s="62"/>
      <c r="I882" s="62"/>
      <c r="J882" s="370"/>
      <c r="K882" s="17" t="str">
        <f t="shared" si="36"/>
        <v/>
      </c>
    </row>
    <row r="883" spans="1:11" ht="15.75" customHeight="1">
      <c r="A883" s="20"/>
      <c r="B883" s="72" t="s">
        <v>66</v>
      </c>
      <c r="C883" s="369"/>
      <c r="D883" s="62"/>
      <c r="E883" s="62"/>
      <c r="F883" s="370"/>
      <c r="G883" s="369"/>
      <c r="H883" s="62"/>
      <c r="I883" s="62"/>
      <c r="J883" s="370"/>
      <c r="K883" s="17" t="str">
        <f t="shared" si="36"/>
        <v/>
      </c>
    </row>
    <row r="884" spans="1:11" ht="15.75" customHeight="1">
      <c r="A884" s="20"/>
      <c r="B884" s="72" t="s">
        <v>67</v>
      </c>
      <c r="C884" s="369"/>
      <c r="D884" s="62"/>
      <c r="E884" s="62"/>
      <c r="F884" s="370"/>
      <c r="G884" s="369"/>
      <c r="H884" s="62"/>
      <c r="I884" s="62"/>
      <c r="J884" s="370"/>
      <c r="K884" s="17" t="str">
        <f t="shared" si="36"/>
        <v/>
      </c>
    </row>
    <row r="885" spans="1:11" ht="15.75" customHeight="1">
      <c r="A885" s="20"/>
      <c r="B885" s="72" t="s">
        <v>68</v>
      </c>
      <c r="C885" s="369"/>
      <c r="D885" s="62"/>
      <c r="E885" s="62"/>
      <c r="F885" s="370"/>
      <c r="G885" s="369"/>
      <c r="H885" s="62"/>
      <c r="I885" s="62"/>
      <c r="J885" s="370"/>
      <c r="K885" s="17" t="str">
        <f t="shared" si="36"/>
        <v/>
      </c>
    </row>
    <row r="886" spans="1:11" ht="15.75" customHeight="1">
      <c r="A886" s="20"/>
      <c r="B886" s="72" t="s">
        <v>69</v>
      </c>
      <c r="C886" s="369"/>
      <c r="D886" s="62"/>
      <c r="E886" s="62"/>
      <c r="F886" s="370"/>
      <c r="G886" s="369"/>
      <c r="H886" s="62"/>
      <c r="I886" s="62"/>
      <c r="J886" s="370"/>
      <c r="K886" s="17" t="str">
        <f t="shared" si="36"/>
        <v/>
      </c>
    </row>
    <row r="887" spans="1:11" ht="15.75" customHeight="1" thickBot="1">
      <c r="A887" s="20"/>
      <c r="B887" s="92"/>
      <c r="C887" s="374"/>
      <c r="D887" s="63"/>
      <c r="E887" s="63"/>
      <c r="F887" s="375"/>
      <c r="G887" s="374"/>
      <c r="H887" s="63"/>
      <c r="I887" s="63"/>
      <c r="J887" s="375"/>
      <c r="K887" s="17" t="str">
        <f t="shared" si="36"/>
        <v/>
      </c>
    </row>
    <row r="888" spans="1:11" ht="24" customHeight="1" thickBot="1">
      <c r="A888" s="20"/>
      <c r="B888" s="543" t="s">
        <v>257</v>
      </c>
      <c r="C888" s="376">
        <f t="shared" ref="C888:J888" si="37">SUM(C863:C887)</f>
        <v>0</v>
      </c>
      <c r="D888" s="79">
        <f t="shared" si="37"/>
        <v>0</v>
      </c>
      <c r="E888" s="79">
        <f t="shared" si="37"/>
        <v>0</v>
      </c>
      <c r="F888" s="377">
        <f t="shared" si="37"/>
        <v>0</v>
      </c>
      <c r="G888" s="376">
        <f t="shared" si="37"/>
        <v>0</v>
      </c>
      <c r="H888" s="79">
        <f t="shared" si="37"/>
        <v>0</v>
      </c>
      <c r="I888" s="79">
        <f t="shared" si="37"/>
        <v>0</v>
      </c>
      <c r="J888" s="377">
        <f t="shared" si="37"/>
        <v>0</v>
      </c>
    </row>
    <row r="889" spans="1:11" ht="15.75" customHeight="1">
      <c r="A889" s="20"/>
      <c r="B889" s="20"/>
      <c r="C889" s="20"/>
      <c r="D889" s="20"/>
      <c r="E889" s="20"/>
      <c r="F889" s="20"/>
      <c r="G889" s="20"/>
      <c r="H889" s="20"/>
      <c r="I889" s="20"/>
      <c r="J889" s="20"/>
    </row>
    <row r="890" spans="1:11" ht="15.75" customHeight="1">
      <c r="A890" s="20"/>
      <c r="B890" s="20"/>
      <c r="C890" s="20"/>
      <c r="D890" s="20"/>
      <c r="E890" s="20"/>
      <c r="F890" s="20"/>
      <c r="G890" s="20"/>
      <c r="H890" s="20"/>
      <c r="I890" s="51"/>
      <c r="J890" s="51" t="s">
        <v>269</v>
      </c>
    </row>
    <row r="891" spans="1:11" ht="14.15" customHeight="1">
      <c r="A891" s="10"/>
      <c r="B891" s="10"/>
      <c r="C891" s="10"/>
      <c r="D891" s="10"/>
      <c r="E891" s="219" t="s">
        <v>229</v>
      </c>
      <c r="F891" s="10"/>
      <c r="G891" s="10"/>
      <c r="H891" s="10"/>
      <c r="J891" s="357" t="s">
        <v>632</v>
      </c>
    </row>
    <row r="892" spans="1:11" ht="14.15" customHeight="1">
      <c r="A892" s="10"/>
      <c r="B892" s="10"/>
      <c r="C892" s="10"/>
      <c r="D892" s="10"/>
      <c r="E892" s="227"/>
      <c r="F892" s="10"/>
      <c r="G892" s="10"/>
      <c r="H892" s="10"/>
      <c r="I892" s="10"/>
    </row>
    <row r="893" spans="1:11" s="8" customFormat="1" ht="14.15" customHeight="1">
      <c r="A893" s="20"/>
      <c r="B893" s="20"/>
      <c r="C893" s="20"/>
      <c r="D893" s="29"/>
      <c r="E893" s="30" t="s">
        <v>662</v>
      </c>
      <c r="F893" s="29"/>
      <c r="G893" s="20"/>
      <c r="H893" s="20"/>
      <c r="I893" s="20"/>
    </row>
    <row r="894" spans="1:11" ht="14.15" customHeight="1">
      <c r="A894" s="10"/>
      <c r="B894" s="10"/>
      <c r="C894" s="10"/>
      <c r="D894" s="951" t="s">
        <v>422</v>
      </c>
      <c r="E894" s="951"/>
      <c r="F894" s="951"/>
      <c r="G894" s="10"/>
      <c r="H894" s="10"/>
      <c r="I894" s="10"/>
    </row>
    <row r="895" spans="1:11" ht="14.15" customHeight="1">
      <c r="A895" s="10"/>
      <c r="B895" s="10"/>
      <c r="C895" s="10"/>
      <c r="D895" s="19"/>
      <c r="E895" s="19"/>
      <c r="F895" s="19"/>
      <c r="G895" s="10"/>
      <c r="H895" s="10"/>
      <c r="I895" s="10"/>
    </row>
    <row r="896" spans="1:11" ht="14.15" customHeight="1">
      <c r="A896" s="10"/>
      <c r="B896" s="17"/>
      <c r="C896" s="10"/>
      <c r="D896" s="10"/>
      <c r="E896" s="219" t="s">
        <v>634</v>
      </c>
      <c r="F896" s="10"/>
      <c r="G896" s="10"/>
      <c r="H896" s="10"/>
      <c r="I896" s="10"/>
    </row>
    <row r="897" spans="1:9" ht="14.15" customHeight="1">
      <c r="A897" s="10"/>
      <c r="B897" s="48"/>
      <c r="C897" s="10"/>
      <c r="D897" s="10"/>
      <c r="E897" s="37" t="s">
        <v>635</v>
      </c>
      <c r="F897" s="10"/>
      <c r="G897" s="10"/>
      <c r="H897" s="10"/>
      <c r="I897" s="10"/>
    </row>
    <row r="898" spans="1:9" ht="14.15" customHeight="1">
      <c r="A898" s="10"/>
      <c r="B898" s="10"/>
      <c r="C898" s="10"/>
      <c r="D898" s="10"/>
      <c r="E898" s="10"/>
      <c r="F898" s="10"/>
      <c r="G898" s="10"/>
      <c r="H898" s="10"/>
      <c r="I898" s="10"/>
    </row>
    <row r="899" spans="1:9" ht="14.15" customHeight="1">
      <c r="A899" s="10"/>
      <c r="B899" s="10" t="s">
        <v>663</v>
      </c>
      <c r="C899" s="10"/>
      <c r="D899" s="10"/>
      <c r="E899" s="10"/>
      <c r="F899" s="10"/>
      <c r="G899" s="10"/>
      <c r="H899" s="10"/>
      <c r="I899" s="10"/>
    </row>
    <row r="900" spans="1:9" ht="14.15" customHeight="1">
      <c r="A900" s="10"/>
      <c r="B900" s="10" t="s">
        <v>664</v>
      </c>
      <c r="C900" s="10"/>
      <c r="D900" s="10"/>
      <c r="E900" s="10"/>
      <c r="F900" s="10"/>
      <c r="G900" s="10"/>
      <c r="H900" s="10"/>
      <c r="I900" s="10"/>
    </row>
    <row r="901" spans="1:9" ht="14.15" customHeight="1" thickBot="1">
      <c r="A901" s="10"/>
      <c r="B901" s="10"/>
      <c r="C901" s="10"/>
      <c r="D901" s="10"/>
      <c r="E901" s="10"/>
      <c r="F901" s="10"/>
      <c r="G901" s="10"/>
      <c r="H901" s="10"/>
      <c r="I901" s="10"/>
    </row>
    <row r="902" spans="1:9" ht="24" customHeight="1" thickBot="1">
      <c r="A902" s="25"/>
      <c r="B902" s="25"/>
      <c r="C902" s="65" t="s">
        <v>426</v>
      </c>
      <c r="D902" s="261"/>
      <c r="E902" s="920" t="s">
        <v>427</v>
      </c>
      <c r="F902" s="952"/>
      <c r="G902" s="10"/>
      <c r="H902" s="10"/>
      <c r="I902" s="10"/>
    </row>
    <row r="903" spans="1:9" ht="24" customHeight="1">
      <c r="A903" s="25"/>
      <c r="B903" s="548" t="s">
        <v>33</v>
      </c>
      <c r="C903" s="74" t="s">
        <v>236</v>
      </c>
      <c r="D903" s="113" t="s">
        <v>237</v>
      </c>
      <c r="E903" s="74" t="s">
        <v>236</v>
      </c>
      <c r="F903" s="76" t="s">
        <v>237</v>
      </c>
      <c r="G903" s="10"/>
      <c r="H903" s="10"/>
      <c r="I903" s="10"/>
    </row>
    <row r="904" spans="1:9" ht="11.15" customHeight="1" thickBot="1">
      <c r="A904" s="25"/>
      <c r="B904" s="268"/>
      <c r="C904" s="35">
        <v>1</v>
      </c>
      <c r="D904" s="42">
        <v>2</v>
      </c>
      <c r="E904" s="35">
        <v>3</v>
      </c>
      <c r="F904" s="32">
        <v>4</v>
      </c>
      <c r="G904" s="10"/>
      <c r="H904" s="10"/>
      <c r="I904" s="10"/>
    </row>
    <row r="905" spans="1:9" ht="17.149999999999999" customHeight="1">
      <c r="A905" s="25"/>
      <c r="B905" s="91" t="s">
        <v>39</v>
      </c>
      <c r="C905" s="345">
        <f>H460+I460+J460</f>
        <v>0</v>
      </c>
      <c r="D905" s="263"/>
      <c r="E905" s="345" t="str">
        <f>IF(C668=0,"",C905/C668)</f>
        <v/>
      </c>
      <c r="F905" s="264"/>
      <c r="G905" s="10"/>
      <c r="H905" s="10"/>
      <c r="I905" s="10"/>
    </row>
    <row r="906" spans="1:9" ht="17.149999999999999" customHeight="1">
      <c r="A906" s="25"/>
      <c r="B906" s="72" t="s">
        <v>41</v>
      </c>
      <c r="C906" s="346">
        <f t="shared" ref="C906:C929" si="38">H461+I461+J461</f>
        <v>0</v>
      </c>
      <c r="D906" s="347">
        <f>H542+I542+J542</f>
        <v>0</v>
      </c>
      <c r="E906" s="346" t="str">
        <f>IF(C669=0,"",C906/C669)</f>
        <v/>
      </c>
      <c r="F906" s="348" t="str">
        <f>IF(D669=0,"",D906/D669)</f>
        <v/>
      </c>
      <c r="G906" s="10"/>
      <c r="H906" s="10"/>
      <c r="I906" s="10"/>
    </row>
    <row r="907" spans="1:9" ht="17.149999999999999" customHeight="1">
      <c r="A907" s="25"/>
      <c r="B907" s="72" t="s">
        <v>47</v>
      </c>
      <c r="C907" s="346">
        <f t="shared" si="38"/>
        <v>0</v>
      </c>
      <c r="D907" s="347">
        <f t="shared" ref="D907:D929" si="39">H543+I543+J543</f>
        <v>0</v>
      </c>
      <c r="E907" s="346" t="str">
        <f>IF(C670=0,"",C907/C670)</f>
        <v/>
      </c>
      <c r="F907" s="348" t="str">
        <f>IF(D670=0,"",D907/D670)</f>
        <v/>
      </c>
      <c r="G907" s="10"/>
      <c r="H907" s="10"/>
      <c r="I907" s="10"/>
    </row>
    <row r="908" spans="1:9" ht="17.149999999999999" customHeight="1">
      <c r="A908" s="25"/>
      <c r="B908" s="72" t="s">
        <v>48</v>
      </c>
      <c r="C908" s="265"/>
      <c r="D908" s="347">
        <f t="shared" si="39"/>
        <v>0</v>
      </c>
      <c r="E908" s="265"/>
      <c r="F908" s="348" t="str">
        <f>IF(D671=0,"",D908/D671)</f>
        <v/>
      </c>
      <c r="G908" s="10"/>
      <c r="H908" s="10"/>
      <c r="I908" s="10"/>
    </row>
    <row r="909" spans="1:9" ht="17.149999999999999" customHeight="1">
      <c r="A909" s="25"/>
      <c r="B909" s="72" t="s">
        <v>49</v>
      </c>
      <c r="C909" s="346">
        <f t="shared" si="38"/>
        <v>0</v>
      </c>
      <c r="D909" s="266"/>
      <c r="E909" s="346" t="str">
        <f t="shared" ref="E909:E917" si="40">IF(C672=0,"",C909/C672)</f>
        <v/>
      </c>
      <c r="F909" s="267"/>
      <c r="G909" s="10"/>
      <c r="H909" s="10"/>
      <c r="I909" s="10"/>
    </row>
    <row r="910" spans="1:9" ht="17.149999999999999" customHeight="1">
      <c r="A910" s="25"/>
      <c r="B910" s="72" t="s">
        <v>50</v>
      </c>
      <c r="C910" s="346">
        <f t="shared" si="38"/>
        <v>0</v>
      </c>
      <c r="D910" s="347">
        <f t="shared" si="39"/>
        <v>0</v>
      </c>
      <c r="E910" s="346" t="str">
        <f t="shared" si="40"/>
        <v/>
      </c>
      <c r="F910" s="348" t="str">
        <f t="shared" ref="F910:F923" si="41">IF(D673=0,"",D910/D673)</f>
        <v/>
      </c>
      <c r="G910" s="10"/>
      <c r="H910" s="10"/>
      <c r="I910" s="10"/>
    </row>
    <row r="911" spans="1:9" ht="17.149999999999999" customHeight="1">
      <c r="A911" s="25"/>
      <c r="B911" s="72" t="s">
        <v>51</v>
      </c>
      <c r="C911" s="346">
        <f t="shared" si="38"/>
        <v>0</v>
      </c>
      <c r="D911" s="347">
        <f t="shared" si="39"/>
        <v>0</v>
      </c>
      <c r="E911" s="346" t="str">
        <f t="shared" si="40"/>
        <v/>
      </c>
      <c r="F911" s="348" t="str">
        <f t="shared" si="41"/>
        <v/>
      </c>
      <c r="G911" s="10"/>
      <c r="H911" s="10"/>
      <c r="I911" s="10"/>
    </row>
    <row r="912" spans="1:9" ht="17.149999999999999" customHeight="1">
      <c r="A912" s="25"/>
      <c r="B912" s="72" t="s">
        <v>52</v>
      </c>
      <c r="C912" s="346">
        <f t="shared" si="38"/>
        <v>0</v>
      </c>
      <c r="D912" s="347">
        <f t="shared" si="39"/>
        <v>0</v>
      </c>
      <c r="E912" s="346" t="str">
        <f t="shared" si="40"/>
        <v/>
      </c>
      <c r="F912" s="348" t="str">
        <f t="shared" si="41"/>
        <v/>
      </c>
      <c r="G912" s="10"/>
      <c r="H912" s="10"/>
      <c r="I912" s="10"/>
    </row>
    <row r="913" spans="1:9" ht="17.149999999999999" customHeight="1">
      <c r="A913" s="25"/>
      <c r="B913" s="72" t="s">
        <v>53</v>
      </c>
      <c r="C913" s="346">
        <f t="shared" si="38"/>
        <v>0</v>
      </c>
      <c r="D913" s="347">
        <f t="shared" si="39"/>
        <v>0</v>
      </c>
      <c r="E913" s="346" t="str">
        <f t="shared" si="40"/>
        <v/>
      </c>
      <c r="F913" s="348" t="str">
        <f t="shared" si="41"/>
        <v/>
      </c>
      <c r="G913" s="10"/>
      <c r="H913" s="10"/>
      <c r="I913" s="10"/>
    </row>
    <row r="914" spans="1:9" ht="17.149999999999999" customHeight="1">
      <c r="A914" s="25"/>
      <c r="B914" s="72" t="s">
        <v>54</v>
      </c>
      <c r="C914" s="346">
        <f t="shared" si="38"/>
        <v>0</v>
      </c>
      <c r="D914" s="347">
        <f t="shared" si="39"/>
        <v>0</v>
      </c>
      <c r="E914" s="346" t="str">
        <f t="shared" si="40"/>
        <v/>
      </c>
      <c r="F914" s="348" t="str">
        <f t="shared" si="41"/>
        <v/>
      </c>
      <c r="G914" s="10"/>
      <c r="H914" s="10"/>
      <c r="I914" s="10"/>
    </row>
    <row r="915" spans="1:9" ht="17.149999999999999" customHeight="1">
      <c r="A915" s="25"/>
      <c r="B915" s="72" t="s">
        <v>55</v>
      </c>
      <c r="C915" s="346">
        <f t="shared" si="38"/>
        <v>0</v>
      </c>
      <c r="D915" s="347">
        <f t="shared" si="39"/>
        <v>0</v>
      </c>
      <c r="E915" s="346" t="str">
        <f t="shared" si="40"/>
        <v/>
      </c>
      <c r="F915" s="348" t="str">
        <f t="shared" si="41"/>
        <v/>
      </c>
      <c r="G915" s="10"/>
      <c r="H915" s="10"/>
      <c r="I915" s="10"/>
    </row>
    <row r="916" spans="1:9" ht="17.149999999999999" customHeight="1">
      <c r="A916" s="25"/>
      <c r="B916" s="72" t="s">
        <v>58</v>
      </c>
      <c r="C916" s="346">
        <f t="shared" si="38"/>
        <v>0</v>
      </c>
      <c r="D916" s="347">
        <f t="shared" si="39"/>
        <v>0</v>
      </c>
      <c r="E916" s="346" t="str">
        <f t="shared" si="40"/>
        <v/>
      </c>
      <c r="F916" s="348" t="str">
        <f t="shared" si="41"/>
        <v/>
      </c>
      <c r="G916" s="10"/>
      <c r="H916" s="10"/>
      <c r="I916" s="10"/>
    </row>
    <row r="917" spans="1:9" ht="17.149999999999999" customHeight="1">
      <c r="A917" s="25"/>
      <c r="B917" s="72" t="s">
        <v>59</v>
      </c>
      <c r="C917" s="346">
        <f t="shared" si="38"/>
        <v>0</v>
      </c>
      <c r="D917" s="347">
        <f t="shared" si="39"/>
        <v>0</v>
      </c>
      <c r="E917" s="346" t="str">
        <f t="shared" si="40"/>
        <v/>
      </c>
      <c r="F917" s="348" t="str">
        <f t="shared" si="41"/>
        <v/>
      </c>
      <c r="G917" s="10"/>
      <c r="H917" s="10"/>
      <c r="I917" s="10"/>
    </row>
    <row r="918" spans="1:9" ht="17.149999999999999" customHeight="1">
      <c r="A918" s="25"/>
      <c r="B918" s="72" t="s">
        <v>60</v>
      </c>
      <c r="C918" s="265"/>
      <c r="D918" s="347">
        <f t="shared" si="39"/>
        <v>0</v>
      </c>
      <c r="E918" s="265"/>
      <c r="F918" s="348" t="str">
        <f t="shared" si="41"/>
        <v/>
      </c>
      <c r="G918" s="10"/>
      <c r="H918" s="10"/>
      <c r="I918" s="10"/>
    </row>
    <row r="919" spans="1:9" ht="17.149999999999999" customHeight="1">
      <c r="A919" s="25"/>
      <c r="B919" s="72" t="s">
        <v>200</v>
      </c>
      <c r="C919" s="346">
        <f t="shared" si="38"/>
        <v>0</v>
      </c>
      <c r="D919" s="347">
        <f t="shared" si="39"/>
        <v>0</v>
      </c>
      <c r="E919" s="346" t="str">
        <f>IF(C682=0,"",C919/C682)</f>
        <v/>
      </c>
      <c r="F919" s="348" t="str">
        <f t="shared" si="41"/>
        <v/>
      </c>
      <c r="G919" s="10"/>
      <c r="H919" s="10"/>
      <c r="I919" s="10"/>
    </row>
    <row r="920" spans="1:9" ht="17.149999999999999" customHeight="1">
      <c r="A920" s="25"/>
      <c r="B920" s="72" t="s">
        <v>61</v>
      </c>
      <c r="C920" s="346">
        <f t="shared" si="38"/>
        <v>0</v>
      </c>
      <c r="D920" s="347">
        <f t="shared" si="39"/>
        <v>0</v>
      </c>
      <c r="E920" s="346" t="str">
        <f>IF(C683=0,"",C920/C683)</f>
        <v/>
      </c>
      <c r="F920" s="348" t="str">
        <f t="shared" si="41"/>
        <v/>
      </c>
      <c r="G920" s="10"/>
      <c r="H920" s="10"/>
      <c r="I920" s="10"/>
    </row>
    <row r="921" spans="1:9" ht="17.149999999999999" customHeight="1">
      <c r="A921" s="25"/>
      <c r="B921" s="72" t="s">
        <v>201</v>
      </c>
      <c r="C921" s="265"/>
      <c r="D921" s="347">
        <f t="shared" si="39"/>
        <v>0</v>
      </c>
      <c r="E921" s="265"/>
      <c r="F921" s="348" t="str">
        <f t="shared" si="41"/>
        <v/>
      </c>
      <c r="G921" s="10"/>
      <c r="H921" s="10"/>
      <c r="I921" s="10"/>
    </row>
    <row r="922" spans="1:9" ht="17.149999999999999" customHeight="1">
      <c r="A922" s="25"/>
      <c r="B922" s="72" t="s">
        <v>202</v>
      </c>
      <c r="C922" s="346">
        <f t="shared" si="38"/>
        <v>0</v>
      </c>
      <c r="D922" s="347">
        <f t="shared" si="39"/>
        <v>0</v>
      </c>
      <c r="E922" s="346" t="str">
        <f>IF(C685=0,"",C922/C685)</f>
        <v/>
      </c>
      <c r="F922" s="348" t="str">
        <f t="shared" si="41"/>
        <v/>
      </c>
      <c r="G922" s="10"/>
      <c r="H922" s="10"/>
      <c r="I922" s="10"/>
    </row>
    <row r="923" spans="1:9" ht="17.149999999999999" customHeight="1">
      <c r="A923" s="25"/>
      <c r="B923" s="72" t="s">
        <v>62</v>
      </c>
      <c r="C923" s="346">
        <f t="shared" si="38"/>
        <v>0</v>
      </c>
      <c r="D923" s="347">
        <f t="shared" si="39"/>
        <v>0</v>
      </c>
      <c r="E923" s="346" t="str">
        <f>IF(C686=0,"",C923/C686)</f>
        <v/>
      </c>
      <c r="F923" s="348" t="str">
        <f t="shared" si="41"/>
        <v/>
      </c>
      <c r="G923" s="10"/>
      <c r="H923" s="10"/>
      <c r="I923" s="10"/>
    </row>
    <row r="924" spans="1:9" ht="17.149999999999999" customHeight="1">
      <c r="A924" s="25"/>
      <c r="B924" s="72" t="s">
        <v>665</v>
      </c>
      <c r="C924" s="346">
        <f t="shared" si="38"/>
        <v>0</v>
      </c>
      <c r="D924" s="347">
        <f t="shared" si="39"/>
        <v>0</v>
      </c>
      <c r="E924" s="346" t="str">
        <f>IF(C687+C688+C689=0,"",C924/(C687+C688+C689))</f>
        <v/>
      </c>
      <c r="F924" s="348" t="str">
        <f>IF(D687+D688+D689=0,"",D924/(D687+D688+D689))</f>
        <v/>
      </c>
      <c r="G924"/>
      <c r="H924"/>
      <c r="I924"/>
    </row>
    <row r="925" spans="1:9" ht="17.149999999999999" customHeight="1">
      <c r="A925" s="25"/>
      <c r="B925" s="72" t="s">
        <v>66</v>
      </c>
      <c r="C925" s="346">
        <f t="shared" si="38"/>
        <v>0</v>
      </c>
      <c r="D925" s="347">
        <f t="shared" si="39"/>
        <v>0</v>
      </c>
      <c r="E925" s="346" t="str">
        <f t="shared" ref="E925:F930" si="42">IF(C690=0,"",C925/C690)</f>
        <v/>
      </c>
      <c r="F925" s="348" t="str">
        <f t="shared" si="42"/>
        <v/>
      </c>
      <c r="G925" s="10"/>
      <c r="H925" s="10"/>
      <c r="I925" s="10"/>
    </row>
    <row r="926" spans="1:9" ht="17.149999999999999" customHeight="1">
      <c r="A926" s="25"/>
      <c r="B926" s="72" t="s">
        <v>67</v>
      </c>
      <c r="C926" s="346">
        <f t="shared" si="38"/>
        <v>0</v>
      </c>
      <c r="D926" s="347">
        <f t="shared" si="39"/>
        <v>0</v>
      </c>
      <c r="E926" s="346" t="str">
        <f t="shared" si="42"/>
        <v/>
      </c>
      <c r="F926" s="348" t="str">
        <f t="shared" si="42"/>
        <v/>
      </c>
      <c r="G926" s="10"/>
      <c r="H926" s="10"/>
      <c r="I926" s="10"/>
    </row>
    <row r="927" spans="1:9" ht="17.149999999999999" customHeight="1">
      <c r="A927" s="25"/>
      <c r="B927" s="72" t="s">
        <v>68</v>
      </c>
      <c r="C927" s="346">
        <f t="shared" si="38"/>
        <v>0</v>
      </c>
      <c r="D927" s="347">
        <f t="shared" si="39"/>
        <v>0</v>
      </c>
      <c r="E927" s="346" t="str">
        <f t="shared" si="42"/>
        <v/>
      </c>
      <c r="F927" s="348" t="str">
        <f t="shared" si="42"/>
        <v/>
      </c>
      <c r="G927" s="10"/>
      <c r="H927" s="10"/>
      <c r="I927" s="10"/>
    </row>
    <row r="928" spans="1:9" ht="17.149999999999999" customHeight="1">
      <c r="A928" s="25"/>
      <c r="B928" s="72" t="s">
        <v>69</v>
      </c>
      <c r="C928" s="346">
        <f t="shared" si="38"/>
        <v>0</v>
      </c>
      <c r="D928" s="347">
        <f t="shared" si="39"/>
        <v>0</v>
      </c>
      <c r="E928" s="346" t="str">
        <f t="shared" si="42"/>
        <v/>
      </c>
      <c r="F928" s="348" t="str">
        <f t="shared" si="42"/>
        <v/>
      </c>
      <c r="G928" s="10"/>
      <c r="H928" s="10"/>
      <c r="I928" s="10"/>
    </row>
    <row r="929" spans="1:10" ht="17.149999999999999" customHeight="1" thickBot="1">
      <c r="A929" s="25"/>
      <c r="B929" s="72"/>
      <c r="C929" s="349">
        <f t="shared" si="38"/>
        <v>0</v>
      </c>
      <c r="D929" s="350">
        <f t="shared" si="39"/>
        <v>0</v>
      </c>
      <c r="E929" s="351" t="str">
        <f t="shared" si="42"/>
        <v/>
      </c>
      <c r="F929" s="352" t="str">
        <f t="shared" si="42"/>
        <v/>
      </c>
      <c r="G929" s="262" t="s">
        <v>241</v>
      </c>
      <c r="H929" s="10"/>
      <c r="I929" s="10"/>
    </row>
    <row r="930" spans="1:10" ht="30" customHeight="1">
      <c r="A930" s="25"/>
      <c r="B930" s="260" t="s">
        <v>428</v>
      </c>
      <c r="C930" s="278">
        <f>SUM(C905:C929)</f>
        <v>0</v>
      </c>
      <c r="D930" s="279">
        <f>SUM(D905:D929)</f>
        <v>0</v>
      </c>
      <c r="E930" s="280" t="str">
        <f t="shared" si="42"/>
        <v/>
      </c>
      <c r="F930" s="281" t="str">
        <f t="shared" si="42"/>
        <v/>
      </c>
      <c r="G930" s="282">
        <f>C930+D930</f>
        <v>0</v>
      </c>
      <c r="H930" s="10"/>
      <c r="I930" s="10"/>
    </row>
    <row r="931" spans="1:10" ht="30" customHeight="1" thickBot="1">
      <c r="A931" s="25"/>
      <c r="B931" s="111" t="s">
        <v>429</v>
      </c>
      <c r="C931" s="283" t="str">
        <f>IF($G930=0,"",C930/$G930)</f>
        <v/>
      </c>
      <c r="D931" s="284" t="str">
        <f>IF($G930=0,"",D930/$G930)</f>
        <v/>
      </c>
      <c r="E931" s="285"/>
      <c r="F931" s="286"/>
      <c r="G931" s="287" t="str">
        <f>IF($G930=0,"",G930/$G930)</f>
        <v/>
      </c>
      <c r="H931" s="10"/>
      <c r="I931" s="10"/>
    </row>
    <row r="932" spans="1:10" ht="24" customHeight="1">
      <c r="A932" s="25"/>
      <c r="B932" s="326" t="s">
        <v>430</v>
      </c>
      <c r="C932" s="52"/>
      <c r="D932" s="52"/>
      <c r="E932" s="52"/>
      <c r="F932" s="26"/>
      <c r="G932" s="10"/>
      <c r="H932" s="10"/>
      <c r="I932" s="10"/>
    </row>
    <row r="933" spans="1:10" ht="18" customHeight="1">
      <c r="A933" s="10"/>
      <c r="B933" s="10"/>
      <c r="C933" s="10"/>
      <c r="D933" s="10"/>
      <c r="E933" s="10"/>
      <c r="F933" s="10"/>
      <c r="G933" s="10"/>
      <c r="H933" s="10"/>
      <c r="J933" s="51" t="s">
        <v>431</v>
      </c>
    </row>
    <row r="934" spans="1:10" ht="14.15" customHeight="1">
      <c r="A934" s="10"/>
      <c r="B934" s="10"/>
      <c r="C934" s="10"/>
      <c r="D934" s="10"/>
      <c r="E934" s="219" t="s">
        <v>229</v>
      </c>
      <c r="F934" s="10"/>
      <c r="G934" s="10"/>
      <c r="H934" s="10"/>
      <c r="J934" s="357" t="s">
        <v>632</v>
      </c>
    </row>
    <row r="935" spans="1:10" ht="14.15" customHeight="1">
      <c r="A935" s="10"/>
      <c r="B935" s="10"/>
      <c r="C935" s="10"/>
      <c r="D935" s="10"/>
      <c r="E935" s="219"/>
      <c r="F935" s="10"/>
      <c r="G935" s="10"/>
      <c r="H935" s="10"/>
      <c r="I935" s="10"/>
    </row>
    <row r="936" spans="1:10" ht="14.15" customHeight="1">
      <c r="A936" s="10"/>
      <c r="B936" s="10"/>
      <c r="C936" s="10"/>
      <c r="D936" s="10"/>
      <c r="E936" s="219" t="s">
        <v>634</v>
      </c>
      <c r="F936" s="10"/>
      <c r="G936" s="10"/>
      <c r="H936" s="10"/>
      <c r="I936" s="10"/>
    </row>
    <row r="937" spans="1:10" ht="14.15" customHeight="1">
      <c r="A937" s="10"/>
      <c r="B937" s="10"/>
      <c r="C937" s="10"/>
      <c r="D937" s="10"/>
      <c r="E937" s="37" t="s">
        <v>635</v>
      </c>
      <c r="F937" s="10"/>
      <c r="G937" s="10"/>
      <c r="H937" s="10"/>
      <c r="I937" s="10"/>
    </row>
    <row r="938" spans="1:10" ht="14.15" customHeight="1">
      <c r="A938" s="10"/>
      <c r="B938" s="10"/>
      <c r="C938" s="10"/>
      <c r="D938" s="10"/>
      <c r="E938" s="10"/>
      <c r="F938" s="10"/>
      <c r="G938" s="10"/>
      <c r="H938" s="10"/>
      <c r="I938" s="10"/>
    </row>
    <row r="939" spans="1:10" s="8" customFormat="1" ht="14.15" customHeight="1">
      <c r="A939" s="20"/>
      <c r="B939" s="29"/>
      <c r="C939" s="29"/>
      <c r="D939" s="29"/>
      <c r="E939" s="30" t="s">
        <v>666</v>
      </c>
      <c r="F939" s="29"/>
      <c r="G939" s="29"/>
      <c r="H939" s="29"/>
      <c r="I939" s="29"/>
    </row>
    <row r="940" spans="1:10" ht="14.15" customHeight="1">
      <c r="A940" s="10"/>
      <c r="B940" s="10"/>
      <c r="C940" s="10"/>
      <c r="D940" s="10"/>
      <c r="E940" s="10"/>
      <c r="F940" s="10"/>
      <c r="G940" s="10"/>
      <c r="H940" s="10"/>
      <c r="I940" s="10"/>
    </row>
    <row r="941" spans="1:10" ht="14.15" customHeight="1">
      <c r="A941" s="10"/>
      <c r="B941" s="10" t="s">
        <v>667</v>
      </c>
      <c r="C941" s="10"/>
      <c r="D941" s="10"/>
      <c r="E941" s="10"/>
      <c r="F941" s="10"/>
      <c r="G941" s="10"/>
      <c r="H941" s="10"/>
      <c r="I941" s="10"/>
    </row>
    <row r="942" spans="1:10" ht="14.15" customHeight="1">
      <c r="A942" s="10"/>
      <c r="B942" s="10" t="s">
        <v>668</v>
      </c>
      <c r="C942" s="10"/>
      <c r="D942" s="10"/>
      <c r="E942" s="10"/>
      <c r="F942" s="10"/>
      <c r="G942" s="10"/>
      <c r="H942" s="10"/>
      <c r="I942" s="10"/>
    </row>
    <row r="943" spans="1:10" ht="14.15" customHeight="1">
      <c r="A943" s="10"/>
      <c r="B943" s="10" t="s">
        <v>669</v>
      </c>
      <c r="C943" s="10"/>
      <c r="D943" s="10"/>
      <c r="E943" s="10"/>
      <c r="F943" s="10"/>
      <c r="G943" s="10"/>
      <c r="H943" s="10"/>
      <c r="I943" s="10"/>
    </row>
    <row r="944" spans="1:10" ht="14.15" customHeight="1" thickBot="1">
      <c r="A944" s="10"/>
      <c r="B944" s="10"/>
      <c r="C944" s="10"/>
      <c r="D944" s="10"/>
      <c r="E944" s="10"/>
      <c r="F944" s="10"/>
      <c r="G944" s="10"/>
      <c r="H944" s="10"/>
      <c r="I944" s="10"/>
    </row>
    <row r="945" spans="1:9" ht="30" customHeight="1" thickBot="1">
      <c r="A945" s="10"/>
      <c r="B945" s="73" t="s">
        <v>670</v>
      </c>
      <c r="C945" s="270" t="s">
        <v>274</v>
      </c>
      <c r="D945" s="197" t="s">
        <v>429</v>
      </c>
      <c r="E945" s="10"/>
      <c r="F945" s="10"/>
      <c r="G945" s="10"/>
      <c r="H945" s="10"/>
      <c r="I945" s="10"/>
    </row>
    <row r="946" spans="1:9" ht="24" customHeight="1">
      <c r="A946" s="10"/>
      <c r="B946" s="271" t="s">
        <v>236</v>
      </c>
      <c r="C946" s="272">
        <f>G485</f>
        <v>0</v>
      </c>
      <c r="D946" s="273" t="str">
        <f>IF(C948=0,"",C946/C$948)</f>
        <v/>
      </c>
      <c r="E946" s="10"/>
      <c r="F946" s="10"/>
      <c r="G946" s="10"/>
      <c r="H946" s="10"/>
      <c r="I946" s="10"/>
    </row>
    <row r="947" spans="1:9" ht="24" customHeight="1" thickBot="1">
      <c r="A947" s="10"/>
      <c r="B947" s="271" t="s">
        <v>237</v>
      </c>
      <c r="C947" s="274">
        <f>G566</f>
        <v>0</v>
      </c>
      <c r="D947" s="275" t="str">
        <f>IF(C$948=0,"",C947/C$948)</f>
        <v/>
      </c>
      <c r="E947" s="10"/>
      <c r="F947" s="10"/>
      <c r="G947" s="10"/>
      <c r="H947" s="10"/>
      <c r="I947" s="10"/>
    </row>
    <row r="948" spans="1:9" ht="30" customHeight="1" thickBot="1">
      <c r="A948" s="10"/>
      <c r="B948" s="73" t="s">
        <v>447</v>
      </c>
      <c r="C948" s="276">
        <f>C946+C947</f>
        <v>0</v>
      </c>
      <c r="D948" s="277" t="str">
        <f>IF(C$948=0,"",C948/C$948)</f>
        <v/>
      </c>
      <c r="E948" s="10"/>
      <c r="F948" s="10"/>
      <c r="G948" s="10"/>
      <c r="H948" s="10"/>
      <c r="I948" s="10"/>
    </row>
    <row r="949" spans="1:9" ht="30" customHeight="1">
      <c r="A949" s="10"/>
      <c r="B949" s="10"/>
      <c r="C949" s="10"/>
      <c r="D949" s="10"/>
      <c r="E949" s="10"/>
      <c r="F949" s="10"/>
      <c r="G949" s="10"/>
      <c r="H949" s="10"/>
      <c r="I949" s="10"/>
    </row>
    <row r="950" spans="1:9" s="8" customFormat="1" ht="14.15" customHeight="1">
      <c r="A950" s="20"/>
      <c r="B950" s="20"/>
      <c r="C950" s="29"/>
      <c r="D950" s="29"/>
      <c r="E950" s="30" t="s">
        <v>671</v>
      </c>
      <c r="F950" s="29"/>
      <c r="G950" s="29"/>
      <c r="H950" s="20"/>
      <c r="I950" s="20"/>
    </row>
    <row r="951" spans="1:9" ht="14.15" customHeight="1">
      <c r="A951" s="10"/>
      <c r="B951" s="10"/>
      <c r="C951" s="10"/>
      <c r="D951" s="10"/>
      <c r="E951" s="10"/>
      <c r="F951" s="10"/>
      <c r="G951" s="10"/>
      <c r="H951" s="10"/>
      <c r="I951" s="10"/>
    </row>
    <row r="952" spans="1:9" ht="14.15" customHeight="1">
      <c r="A952" s="10"/>
      <c r="B952" s="10" t="s">
        <v>672</v>
      </c>
      <c r="C952" s="10"/>
      <c r="D952" s="10"/>
      <c r="E952" s="10"/>
      <c r="F952" s="10"/>
      <c r="G952" s="10"/>
      <c r="H952" s="10"/>
      <c r="I952" s="10"/>
    </row>
    <row r="953" spans="1:9" ht="14.15" customHeight="1">
      <c r="A953" s="10"/>
      <c r="B953" s="10" t="s">
        <v>673</v>
      </c>
      <c r="C953" s="10"/>
      <c r="D953" s="10"/>
      <c r="E953" s="10"/>
      <c r="F953" s="10"/>
      <c r="G953" s="10"/>
      <c r="H953" s="10"/>
      <c r="I953" s="10"/>
    </row>
    <row r="954" spans="1:9" ht="14.15" customHeight="1">
      <c r="A954" s="10"/>
      <c r="B954" s="10" t="s">
        <v>674</v>
      </c>
      <c r="C954" s="10"/>
      <c r="D954" s="10"/>
      <c r="E954" s="10"/>
      <c r="F954" s="10"/>
      <c r="G954" s="10"/>
      <c r="H954" s="10"/>
      <c r="I954" s="10"/>
    </row>
    <row r="955" spans="1:9" ht="14.15" customHeight="1" thickBot="1">
      <c r="A955" s="10"/>
      <c r="B955" s="10"/>
      <c r="C955" s="10"/>
      <c r="D955" s="10"/>
      <c r="E955" s="10"/>
      <c r="F955" s="10"/>
      <c r="G955" s="10"/>
      <c r="H955" s="10"/>
      <c r="I955" s="10"/>
    </row>
    <row r="956" spans="1:9" ht="30" customHeight="1" thickBot="1">
      <c r="A956" s="10"/>
      <c r="B956" s="199" t="s">
        <v>675</v>
      </c>
      <c r="C956" s="270" t="s">
        <v>274</v>
      </c>
      <c r="D956" s="197" t="s">
        <v>429</v>
      </c>
      <c r="E956" s="10"/>
      <c r="F956" s="288" t="s">
        <v>676</v>
      </c>
      <c r="G956" s="289"/>
      <c r="H956" s="542" t="s">
        <v>274</v>
      </c>
      <c r="I956" s="10"/>
    </row>
    <row r="957" spans="1:9" ht="24" customHeight="1">
      <c r="A957" s="10"/>
      <c r="B957" s="110" t="s">
        <v>677</v>
      </c>
      <c r="C957" s="294">
        <f>E127</f>
        <v>0</v>
      </c>
      <c r="D957" s="275" t="str">
        <f>IF(C959=0,"",C957/C959)</f>
        <v/>
      </c>
      <c r="E957" s="25"/>
      <c r="F957" s="290" t="s">
        <v>275</v>
      </c>
      <c r="G957" s="291"/>
      <c r="H957" s="295"/>
      <c r="I957" s="10"/>
    </row>
    <row r="958" spans="1:9" ht="24" customHeight="1" thickBot="1">
      <c r="A958" s="10"/>
      <c r="B958" s="110" t="s">
        <v>678</v>
      </c>
      <c r="C958" s="294">
        <f>H127</f>
        <v>0</v>
      </c>
      <c r="D958" s="275" t="str">
        <f>IF(C959=0,"",C958/C959)</f>
        <v/>
      </c>
      <c r="E958" s="25"/>
      <c r="F958" s="292" t="s">
        <v>276</v>
      </c>
      <c r="G958" s="293"/>
      <c r="H958" s="296"/>
      <c r="I958" s="10"/>
    </row>
    <row r="959" spans="1:9" ht="30" customHeight="1" thickBot="1">
      <c r="A959" s="10"/>
      <c r="B959" s="199" t="s">
        <v>446</v>
      </c>
      <c r="C959" s="198">
        <f>C957+C958</f>
        <v>0</v>
      </c>
      <c r="D959" s="277" t="str">
        <f>IF(C959=0,"",C959/C959)</f>
        <v/>
      </c>
      <c r="E959" s="25"/>
      <c r="F959" s="25"/>
      <c r="G959" s="25"/>
      <c r="H959" s="25"/>
      <c r="I959" s="10"/>
    </row>
    <row r="960" spans="1:9" ht="12" customHeight="1">
      <c r="A960" s="10"/>
      <c r="B960" s="343"/>
      <c r="C960" s="60"/>
      <c r="D960" s="344"/>
      <c r="E960" s="25"/>
      <c r="F960" s="25"/>
      <c r="G960" s="25"/>
      <c r="H960" s="25"/>
      <c r="I960" s="10"/>
    </row>
    <row r="961" spans="1:10" ht="30" customHeight="1">
      <c r="A961" s="10"/>
      <c r="B961" s="48" t="str">
        <f>IF(OR(G91&lt;&gt;"",G92&lt;&gt;""),"NOTE:  NCAA Division III Institutions do not award athletically related student aid.","")</f>
        <v/>
      </c>
      <c r="C961" s="10"/>
      <c r="D961" s="10"/>
      <c r="E961" s="10"/>
      <c r="F961" s="10"/>
      <c r="G961" s="10"/>
      <c r="H961" s="10"/>
      <c r="I961" s="10"/>
    </row>
    <row r="962" spans="1:10" s="8" customFormat="1" ht="18" customHeight="1">
      <c r="A962" s="20"/>
      <c r="B962" s="20"/>
      <c r="C962" s="20"/>
      <c r="D962" s="29"/>
      <c r="E962" s="30" t="s">
        <v>679</v>
      </c>
      <c r="F962" s="29"/>
      <c r="G962" s="20"/>
      <c r="H962" s="20"/>
      <c r="I962" s="20"/>
    </row>
    <row r="963" spans="1:10" ht="14.15" customHeight="1">
      <c r="A963" s="10"/>
      <c r="B963" s="10"/>
      <c r="C963" s="10"/>
      <c r="D963" s="10"/>
      <c r="E963" s="10"/>
      <c r="F963" s="10"/>
      <c r="G963" s="10"/>
      <c r="H963" s="10"/>
      <c r="I963" s="10"/>
    </row>
    <row r="964" spans="1:10" ht="14.15" customHeight="1">
      <c r="A964" s="10"/>
      <c r="B964" s="10" t="s">
        <v>680</v>
      </c>
      <c r="C964" s="10"/>
      <c r="D964" s="10"/>
      <c r="E964" s="10"/>
      <c r="F964" s="10"/>
      <c r="G964" s="10"/>
      <c r="H964" s="10"/>
      <c r="I964" s="10"/>
    </row>
    <row r="965" spans="1:10" ht="14.15" customHeight="1">
      <c r="A965" s="10"/>
      <c r="B965" s="10" t="s">
        <v>681</v>
      </c>
      <c r="C965" s="10"/>
      <c r="D965" s="10"/>
      <c r="E965" s="10"/>
      <c r="F965" s="10"/>
      <c r="G965" s="10"/>
      <c r="H965" s="10"/>
      <c r="I965" s="10"/>
    </row>
    <row r="966" spans="1:10" ht="14.15" customHeight="1">
      <c r="A966" s="10"/>
      <c r="B966" s="10" t="s">
        <v>682</v>
      </c>
      <c r="C966" s="10"/>
      <c r="D966" s="10"/>
      <c r="E966" s="10"/>
      <c r="F966" s="10"/>
      <c r="G966" s="10"/>
      <c r="H966" s="10"/>
      <c r="I966" s="10"/>
    </row>
    <row r="967" spans="1:10" ht="14.15" customHeight="1">
      <c r="A967" s="10"/>
      <c r="B967" s="10" t="s">
        <v>683</v>
      </c>
      <c r="C967" s="10"/>
      <c r="D967" s="10"/>
      <c r="E967" s="10"/>
      <c r="F967" s="10"/>
      <c r="G967" s="10"/>
      <c r="H967" s="10"/>
      <c r="I967" s="10"/>
    </row>
    <row r="968" spans="1:10" ht="14.15" customHeight="1" thickBot="1">
      <c r="A968" s="10"/>
      <c r="B968" s="10"/>
      <c r="C968" s="10"/>
      <c r="D968" s="10"/>
      <c r="E968" s="10"/>
      <c r="F968" s="10"/>
      <c r="G968" s="10"/>
      <c r="H968" s="10"/>
      <c r="I968" s="10"/>
    </row>
    <row r="969" spans="1:10" ht="30" customHeight="1" thickBot="1">
      <c r="A969" s="10"/>
      <c r="B969" s="199" t="s">
        <v>684</v>
      </c>
      <c r="C969" s="270" t="s">
        <v>274</v>
      </c>
      <c r="D969" s="197" t="s">
        <v>429</v>
      </c>
      <c r="E969" s="10"/>
      <c r="F969" s="10"/>
      <c r="G969" s="10"/>
      <c r="H969" s="10"/>
      <c r="I969" s="10"/>
    </row>
    <row r="970" spans="1:10" ht="24" customHeight="1">
      <c r="A970" s="10"/>
      <c r="B970" s="271" t="s">
        <v>236</v>
      </c>
      <c r="C970" s="294">
        <f>E325</f>
        <v>0</v>
      </c>
      <c r="D970" s="275" t="str">
        <f>IF(C972=0,"",C970/C$972)</f>
        <v/>
      </c>
      <c r="E970" s="10"/>
      <c r="F970" s="10"/>
      <c r="G970" s="10"/>
      <c r="H970" s="10"/>
      <c r="I970" s="10"/>
    </row>
    <row r="971" spans="1:10" ht="24" customHeight="1" thickBot="1">
      <c r="A971" s="10"/>
      <c r="B971" s="271" t="s">
        <v>237</v>
      </c>
      <c r="C971" s="294">
        <f>E444</f>
        <v>0</v>
      </c>
      <c r="D971" s="275" t="str">
        <f>IF(C$972=0,"",C971/C$972)</f>
        <v/>
      </c>
      <c r="E971" s="10"/>
      <c r="F971" s="10"/>
      <c r="G971" s="10"/>
      <c r="H971" s="10"/>
      <c r="I971" s="10"/>
    </row>
    <row r="972" spans="1:10" ht="30" customHeight="1" thickBot="1">
      <c r="A972" s="10"/>
      <c r="B972" s="73" t="s">
        <v>685</v>
      </c>
      <c r="C972" s="198">
        <f>C970+C971</f>
        <v>0</v>
      </c>
      <c r="D972" s="277" t="str">
        <f>IF(C$972=0,"",C972/C$972)</f>
        <v/>
      </c>
      <c r="E972" s="10"/>
      <c r="F972" s="10"/>
      <c r="G972" s="10"/>
      <c r="H972" s="10"/>
      <c r="I972" s="10"/>
    </row>
    <row r="973" spans="1:10" ht="14.15" customHeight="1">
      <c r="A973" s="10"/>
      <c r="B973" s="10"/>
      <c r="C973" s="10"/>
      <c r="D973" s="10"/>
      <c r="E973" s="10"/>
      <c r="F973" s="10"/>
      <c r="G973" s="10"/>
      <c r="H973" s="10"/>
      <c r="J973" s="51" t="s">
        <v>686</v>
      </c>
    </row>
    <row r="974" spans="1:10" ht="14.15" customHeight="1">
      <c r="A974" s="10"/>
      <c r="B974" s="10"/>
      <c r="C974" s="10"/>
      <c r="D974" s="10"/>
      <c r="E974" s="219" t="s">
        <v>229</v>
      </c>
      <c r="F974" s="10"/>
      <c r="G974" s="10"/>
      <c r="H974" s="10"/>
      <c r="J974" s="357" t="s">
        <v>632</v>
      </c>
    </row>
    <row r="975" spans="1:10" ht="14.15" customHeight="1">
      <c r="A975" s="10"/>
      <c r="B975" s="10"/>
      <c r="C975" s="10"/>
      <c r="D975" s="10"/>
      <c r="E975" s="219"/>
      <c r="F975" s="10"/>
      <c r="G975" s="10"/>
      <c r="H975" s="10"/>
      <c r="I975" s="10"/>
    </row>
    <row r="976" spans="1:10" ht="14.15" customHeight="1">
      <c r="A976" s="10"/>
      <c r="B976" s="10"/>
      <c r="C976" s="10"/>
      <c r="D976" s="10"/>
      <c r="E976" s="219" t="s">
        <v>634</v>
      </c>
      <c r="F976" s="10"/>
      <c r="G976" s="10"/>
      <c r="H976" s="10"/>
      <c r="I976" s="10"/>
    </row>
    <row r="977" spans="1:9" ht="14.15" customHeight="1">
      <c r="A977" s="10"/>
      <c r="B977" s="10"/>
      <c r="C977" s="10"/>
      <c r="D977" s="10"/>
      <c r="E977" s="37" t="s">
        <v>635</v>
      </c>
      <c r="F977" s="10"/>
      <c r="G977" s="10"/>
      <c r="H977" s="10"/>
      <c r="I977" s="10"/>
    </row>
    <row r="978" spans="1:9" ht="14.15" customHeight="1">
      <c r="A978" s="10"/>
      <c r="B978" s="17"/>
      <c r="C978" s="10"/>
      <c r="D978" s="10"/>
      <c r="E978" s="10"/>
      <c r="F978" s="10"/>
      <c r="G978" s="10"/>
      <c r="H978" s="10"/>
      <c r="I978" s="10"/>
    </row>
    <row r="979" spans="1:9" ht="14.15" customHeight="1">
      <c r="A979" s="10"/>
      <c r="B979" s="17"/>
      <c r="C979" s="10"/>
      <c r="D979" s="10"/>
      <c r="E979" s="10"/>
      <c r="F979" s="10"/>
      <c r="G979" s="10"/>
      <c r="H979" s="10"/>
      <c r="I979" s="10"/>
    </row>
    <row r="980" spans="1:9" s="8" customFormat="1" ht="14.15" customHeight="1">
      <c r="A980" s="20"/>
      <c r="B980" s="53"/>
      <c r="C980" s="29"/>
      <c r="D980" s="29"/>
      <c r="E980" s="30" t="s">
        <v>687</v>
      </c>
      <c r="F980" s="29"/>
      <c r="G980" s="29"/>
      <c r="H980" s="20"/>
      <c r="I980" s="20"/>
    </row>
    <row r="981" spans="1:9" ht="14.15" customHeight="1">
      <c r="A981" s="10"/>
      <c r="B981" s="17"/>
      <c r="C981" s="10"/>
      <c r="D981" s="10"/>
      <c r="E981" s="219"/>
      <c r="F981" s="10"/>
      <c r="G981" s="10"/>
      <c r="H981" s="10"/>
      <c r="I981" s="10"/>
    </row>
    <row r="982" spans="1:9" ht="14.15" customHeight="1">
      <c r="A982" s="10"/>
      <c r="B982" s="10"/>
      <c r="C982" s="10"/>
      <c r="D982" s="10"/>
      <c r="E982" s="10"/>
      <c r="F982" s="10"/>
      <c r="G982" s="10"/>
      <c r="H982" s="10"/>
      <c r="I982" s="10"/>
    </row>
    <row r="983" spans="1:9" ht="14.15" customHeight="1">
      <c r="A983" s="10"/>
      <c r="B983" s="10" t="s">
        <v>688</v>
      </c>
      <c r="C983" s="10"/>
      <c r="D983" s="10"/>
      <c r="E983" s="10"/>
      <c r="F983" s="10"/>
      <c r="G983" s="10"/>
      <c r="H983" s="10"/>
      <c r="I983" s="10"/>
    </row>
    <row r="984" spans="1:9" ht="14.15" customHeight="1">
      <c r="A984" s="10"/>
      <c r="B984" s="10" t="s">
        <v>689</v>
      </c>
      <c r="C984" s="10"/>
      <c r="D984" s="10"/>
      <c r="E984" s="10"/>
      <c r="F984" s="10"/>
      <c r="G984" s="10"/>
      <c r="H984" s="10"/>
      <c r="I984" s="10"/>
    </row>
    <row r="985" spans="1:9" ht="14.15" customHeight="1">
      <c r="A985" s="10"/>
      <c r="B985" s="10" t="s">
        <v>690</v>
      </c>
      <c r="C985" s="10"/>
      <c r="D985" s="10"/>
      <c r="E985" s="10"/>
      <c r="F985" s="10"/>
      <c r="G985" s="10"/>
      <c r="H985" s="10"/>
      <c r="I985" s="10"/>
    </row>
    <row r="986" spans="1:9" ht="14.15" customHeight="1">
      <c r="A986" s="10"/>
      <c r="B986" s="10" t="s">
        <v>691</v>
      </c>
      <c r="C986" s="10"/>
      <c r="D986" s="10"/>
      <c r="E986" s="10"/>
      <c r="F986" s="10"/>
      <c r="G986" s="10"/>
      <c r="H986" s="10"/>
      <c r="I986" s="10"/>
    </row>
    <row r="987" spans="1:9" ht="14.15" customHeight="1" thickBot="1">
      <c r="A987" s="10"/>
      <c r="B987" s="10"/>
      <c r="C987" s="10"/>
      <c r="D987" s="10"/>
      <c r="E987" s="10"/>
      <c r="F987" s="10"/>
      <c r="G987" s="10"/>
      <c r="H987" s="10"/>
      <c r="I987" s="10"/>
    </row>
    <row r="988" spans="1:9" ht="30" customHeight="1" thickBot="1">
      <c r="A988" s="10"/>
      <c r="B988" s="199" t="s">
        <v>692</v>
      </c>
      <c r="C988" s="196" t="s">
        <v>693</v>
      </c>
      <c r="D988" s="197" t="s">
        <v>694</v>
      </c>
      <c r="E988" s="196" t="s">
        <v>695</v>
      </c>
      <c r="F988" s="197" t="s">
        <v>215</v>
      </c>
      <c r="G988" s="10"/>
      <c r="H988" s="10"/>
      <c r="I988" s="10"/>
    </row>
    <row r="989" spans="1:9" ht="24" customHeight="1">
      <c r="A989" s="10"/>
      <c r="B989" s="271" t="s">
        <v>236</v>
      </c>
      <c r="C989" s="274" t="str">
        <f>IF(D166=0,"",E165/D166)</f>
        <v/>
      </c>
      <c r="D989" s="298">
        <f>D166</f>
        <v>0</v>
      </c>
      <c r="E989" s="274" t="str">
        <f>IF(C167=0,"",E165/C167)</f>
        <v/>
      </c>
      <c r="F989" s="299">
        <f>C167</f>
        <v>0</v>
      </c>
      <c r="G989" s="10"/>
      <c r="H989" s="10"/>
      <c r="I989" s="10"/>
    </row>
    <row r="990" spans="1:9" ht="24" customHeight="1" thickBot="1">
      <c r="A990" s="10"/>
      <c r="B990" s="195" t="s">
        <v>237</v>
      </c>
      <c r="C990" s="297" t="str">
        <f>IF(D207=0,"",E206/D207)</f>
        <v/>
      </c>
      <c r="D990" s="300">
        <f>D207</f>
        <v>0</v>
      </c>
      <c r="E990" s="297" t="str">
        <f>IF(C208=0,"",E206/C208)</f>
        <v/>
      </c>
      <c r="F990" s="301">
        <f>C208</f>
        <v>0</v>
      </c>
      <c r="G990" s="10"/>
      <c r="H990" s="10"/>
      <c r="I990" s="10"/>
    </row>
    <row r="991" spans="1:9" ht="14.15" customHeight="1">
      <c r="A991" s="10"/>
      <c r="B991" s="343"/>
      <c r="C991" s="60"/>
      <c r="D991" s="358"/>
      <c r="E991" s="60"/>
      <c r="F991" s="59"/>
      <c r="G991" s="10"/>
      <c r="H991" s="10"/>
      <c r="I991" s="10"/>
    </row>
    <row r="992" spans="1:9" ht="14.15" customHeight="1">
      <c r="A992" s="10"/>
      <c r="B992" s="343"/>
      <c r="C992" s="60"/>
      <c r="D992" s="358"/>
      <c r="E992" s="60"/>
      <c r="F992" s="59"/>
      <c r="G992" s="10"/>
      <c r="H992" s="10"/>
      <c r="I992" s="10"/>
    </row>
    <row r="993" spans="1:9" ht="14.15" customHeight="1">
      <c r="A993" s="10"/>
      <c r="B993" s="343"/>
      <c r="C993" s="60"/>
      <c r="D993" s="358"/>
      <c r="E993" s="60"/>
      <c r="F993" s="59"/>
      <c r="G993" s="10"/>
      <c r="H993" s="10"/>
      <c r="I993" s="10"/>
    </row>
    <row r="994" spans="1:9" ht="14.15" customHeight="1">
      <c r="A994" s="10"/>
      <c r="B994" s="10"/>
      <c r="C994" s="10"/>
      <c r="D994" s="10"/>
      <c r="E994" s="10"/>
      <c r="F994" s="10"/>
      <c r="G994" s="10"/>
      <c r="H994" s="10"/>
      <c r="I994" s="10"/>
    </row>
    <row r="995" spans="1:9" s="8" customFormat="1" ht="14.15" customHeight="1">
      <c r="A995" s="20"/>
      <c r="B995" s="20"/>
      <c r="C995" s="29"/>
      <c r="D995" s="29"/>
      <c r="E995" s="30" t="s">
        <v>696</v>
      </c>
      <c r="F995" s="29"/>
      <c r="G995" s="29"/>
      <c r="H995" s="20"/>
      <c r="I995" s="20"/>
    </row>
    <row r="996" spans="1:9" ht="14.15" customHeight="1">
      <c r="A996" s="10"/>
      <c r="B996" s="10"/>
      <c r="C996" s="10"/>
      <c r="D996" s="10"/>
      <c r="E996" s="10"/>
      <c r="F996" s="10"/>
      <c r="G996" s="10"/>
      <c r="H996" s="10"/>
      <c r="I996" s="10"/>
    </row>
    <row r="997" spans="1:9" ht="14.15" customHeight="1">
      <c r="A997" s="10"/>
      <c r="B997" s="10"/>
      <c r="C997" s="10"/>
      <c r="D997" s="10"/>
      <c r="E997" s="10"/>
      <c r="F997" s="10"/>
      <c r="G997" s="10"/>
      <c r="H997" s="10"/>
      <c r="I997" s="10"/>
    </row>
    <row r="998" spans="1:9" ht="14.15" customHeight="1">
      <c r="A998" s="10"/>
      <c r="B998" s="10" t="s">
        <v>697</v>
      </c>
      <c r="C998" s="10"/>
      <c r="D998" s="10"/>
      <c r="E998" s="10"/>
      <c r="F998" s="10"/>
      <c r="G998" s="10"/>
      <c r="H998" s="10"/>
      <c r="I998" s="10"/>
    </row>
    <row r="999" spans="1:9" ht="14.15" customHeight="1">
      <c r="A999" s="10"/>
      <c r="B999" s="10" t="s">
        <v>698</v>
      </c>
      <c r="C999" s="10"/>
      <c r="D999" s="10"/>
      <c r="E999" s="10"/>
      <c r="F999" s="10"/>
      <c r="G999" s="10"/>
      <c r="H999" s="10"/>
      <c r="I999" s="10"/>
    </row>
    <row r="1000" spans="1:9" ht="14.15" customHeight="1">
      <c r="A1000" s="10"/>
      <c r="B1000" s="10" t="s">
        <v>690</v>
      </c>
      <c r="C1000" s="10"/>
      <c r="D1000" s="10"/>
      <c r="E1000" s="10"/>
      <c r="F1000" s="10"/>
      <c r="G1000" s="10"/>
      <c r="H1000" s="10"/>
      <c r="I1000" s="10"/>
    </row>
    <row r="1001" spans="1:9" ht="14.15" customHeight="1">
      <c r="A1001" s="10"/>
      <c r="B1001" s="10" t="s">
        <v>699</v>
      </c>
      <c r="C1001" s="10"/>
      <c r="D1001" s="10"/>
      <c r="E1001" s="10"/>
      <c r="F1001" s="10"/>
      <c r="G1001" s="10"/>
      <c r="H1001" s="10"/>
      <c r="I1001" s="10"/>
    </row>
    <row r="1002" spans="1:9" ht="14.15" customHeight="1" thickBot="1">
      <c r="A1002" s="10"/>
      <c r="B1002" s="10"/>
      <c r="C1002" s="10"/>
      <c r="D1002" s="10"/>
      <c r="E1002" s="10"/>
      <c r="F1002" s="10"/>
      <c r="G1002" s="10"/>
      <c r="H1002" s="10"/>
      <c r="I1002" s="10"/>
    </row>
    <row r="1003" spans="1:9" ht="30" customHeight="1" thickBot="1">
      <c r="A1003" s="10"/>
      <c r="B1003" s="199" t="s">
        <v>700</v>
      </c>
      <c r="C1003" s="196" t="s">
        <v>693</v>
      </c>
      <c r="D1003" s="197" t="s">
        <v>694</v>
      </c>
      <c r="E1003" s="196" t="s">
        <v>695</v>
      </c>
      <c r="F1003" s="197" t="s">
        <v>215</v>
      </c>
      <c r="G1003" s="10"/>
      <c r="H1003" s="10"/>
      <c r="I1003" s="10"/>
    </row>
    <row r="1004" spans="1:9" ht="24" customHeight="1">
      <c r="A1004" s="10"/>
      <c r="B1004" s="271" t="s">
        <v>236</v>
      </c>
      <c r="C1004" s="274" t="str">
        <f>IF(G166=0,"",H165/G166)</f>
        <v/>
      </c>
      <c r="D1004" s="298">
        <f>G166</f>
        <v>0</v>
      </c>
      <c r="E1004" s="274" t="str">
        <f>IF(F167=0,"",H165/F167)</f>
        <v/>
      </c>
      <c r="F1004" s="299">
        <f>F167</f>
        <v>0</v>
      </c>
      <c r="G1004" s="10"/>
      <c r="H1004" s="10"/>
      <c r="I1004" s="10"/>
    </row>
    <row r="1005" spans="1:9" ht="24" customHeight="1" thickBot="1">
      <c r="A1005" s="10"/>
      <c r="B1005" s="195" t="s">
        <v>237</v>
      </c>
      <c r="C1005" s="297" t="str">
        <f>IF(G207=0,"",H206/G207)</f>
        <v/>
      </c>
      <c r="D1005" s="300">
        <f>G207</f>
        <v>0</v>
      </c>
      <c r="E1005" s="297" t="str">
        <f>IF(F208=0,"",H206/F208)</f>
        <v/>
      </c>
      <c r="F1005" s="301">
        <f>F208</f>
        <v>0</v>
      </c>
      <c r="G1005" s="10"/>
      <c r="H1005" s="10"/>
      <c r="I1005" s="10"/>
    </row>
    <row r="1006" spans="1:9" ht="14.15" customHeight="1">
      <c r="A1006"/>
      <c r="B1006"/>
      <c r="C1006"/>
      <c r="D1006"/>
      <c r="E1006"/>
      <c r="F1006"/>
      <c r="G1006" s="10"/>
      <c r="H1006" s="10"/>
      <c r="I1006" s="10"/>
    </row>
    <row r="1007" spans="1:9" ht="14.15" customHeight="1">
      <c r="A1007"/>
      <c r="B1007"/>
      <c r="C1007"/>
      <c r="D1007"/>
      <c r="E1007"/>
      <c r="F1007"/>
      <c r="G1007" s="10"/>
      <c r="H1007" s="10"/>
      <c r="I1007" s="10"/>
    </row>
    <row r="1008" spans="1:9" ht="14.15" customHeight="1">
      <c r="A1008"/>
      <c r="B1008"/>
      <c r="C1008"/>
      <c r="D1008"/>
      <c r="E1008"/>
      <c r="F1008"/>
      <c r="G1008" s="10"/>
      <c r="H1008" s="10"/>
      <c r="I1008" s="10"/>
    </row>
    <row r="1009" spans="1:10" ht="14.15" customHeight="1">
      <c r="A1009"/>
      <c r="B1009"/>
      <c r="C1009"/>
      <c r="D1009"/>
      <c r="E1009"/>
      <c r="F1009"/>
      <c r="G1009" s="10"/>
      <c r="H1009" s="10"/>
      <c r="I1009" s="10"/>
    </row>
    <row r="1010" spans="1:10" ht="14.15" customHeight="1">
      <c r="A1010"/>
      <c r="B1010"/>
      <c r="C1010"/>
      <c r="D1010"/>
      <c r="E1010"/>
      <c r="F1010"/>
      <c r="G1010" s="10"/>
      <c r="H1010" s="10"/>
      <c r="I1010" s="10"/>
    </row>
    <row r="1011" spans="1:10" ht="14.15" customHeight="1">
      <c r="A1011"/>
      <c r="B1011"/>
      <c r="C1011"/>
      <c r="D1011"/>
      <c r="E1011"/>
      <c r="F1011"/>
      <c r="G1011" s="10"/>
      <c r="H1011" s="10"/>
      <c r="I1011" s="10"/>
    </row>
    <row r="1012" spans="1:10" ht="14.15" customHeight="1">
      <c r="A1012"/>
      <c r="B1012"/>
      <c r="C1012"/>
      <c r="D1012"/>
      <c r="E1012"/>
      <c r="F1012"/>
      <c r="G1012" s="10"/>
      <c r="H1012" s="10"/>
      <c r="I1012" s="10"/>
    </row>
    <row r="1013" spans="1:10" ht="14.15" customHeight="1">
      <c r="A1013"/>
      <c r="B1013"/>
      <c r="C1013"/>
      <c r="D1013"/>
      <c r="E1013"/>
      <c r="F1013"/>
      <c r="G1013" s="10"/>
      <c r="H1013" s="10"/>
      <c r="I1013" s="10"/>
    </row>
    <row r="1014" spans="1:10" ht="14.15" customHeight="1">
      <c r="A1014"/>
      <c r="B1014"/>
      <c r="C1014"/>
      <c r="D1014"/>
      <c r="E1014"/>
      <c r="F1014"/>
      <c r="G1014" s="10"/>
      <c r="H1014" s="10"/>
      <c r="I1014" s="10"/>
    </row>
    <row r="1015" spans="1:10" ht="14.15" customHeight="1">
      <c r="A1015"/>
      <c r="B1015"/>
      <c r="C1015"/>
      <c r="D1015"/>
      <c r="E1015"/>
      <c r="F1015"/>
      <c r="G1015" s="10"/>
      <c r="H1015" s="10"/>
      <c r="I1015" s="10"/>
    </row>
    <row r="1016" spans="1:10" ht="14.15" customHeight="1">
      <c r="A1016"/>
      <c r="B1016"/>
      <c r="C1016"/>
      <c r="D1016"/>
      <c r="E1016"/>
      <c r="F1016"/>
      <c r="G1016" s="10"/>
      <c r="H1016" s="10"/>
      <c r="I1016" s="10"/>
    </row>
    <row r="1017" spans="1:10" ht="14.15" customHeight="1">
      <c r="A1017"/>
      <c r="B1017"/>
      <c r="C1017"/>
      <c r="D1017"/>
      <c r="E1017"/>
      <c r="F1017"/>
      <c r="G1017" s="10"/>
      <c r="H1017" s="10"/>
      <c r="I1017" s="10"/>
    </row>
    <row r="1018" spans="1:10" ht="14.15" customHeight="1">
      <c r="A1018"/>
      <c r="B1018"/>
      <c r="C1018"/>
      <c r="D1018"/>
      <c r="E1018"/>
      <c r="F1018"/>
      <c r="G1018" s="10"/>
      <c r="H1018" s="10"/>
      <c r="I1018" s="10"/>
    </row>
    <row r="1019" spans="1:10" ht="14.15" customHeight="1">
      <c r="A1019"/>
      <c r="B1019"/>
      <c r="C1019"/>
      <c r="D1019"/>
      <c r="E1019"/>
      <c r="F1019"/>
      <c r="G1019" s="10"/>
      <c r="H1019" s="10"/>
      <c r="I1019" s="10"/>
    </row>
    <row r="1020" spans="1:10" ht="14.15" customHeight="1">
      <c r="A1020"/>
      <c r="B1020"/>
      <c r="C1020"/>
      <c r="D1020"/>
      <c r="E1020"/>
      <c r="F1020"/>
      <c r="G1020" s="10"/>
      <c r="H1020" s="10"/>
      <c r="I1020" s="10"/>
    </row>
    <row r="1021" spans="1:10" ht="14.15" customHeight="1">
      <c r="A1021" s="10"/>
      <c r="B1021" s="10"/>
      <c r="C1021" s="10"/>
      <c r="D1021" s="10"/>
      <c r="E1021" s="10"/>
      <c r="F1021" s="10"/>
      <c r="G1021" s="10"/>
      <c r="H1021" s="10"/>
      <c r="J1021" s="51" t="s">
        <v>701</v>
      </c>
    </row>
    <row r="1022" spans="1:10" ht="14.15" customHeight="1">
      <c r="A1022" s="10"/>
      <c r="B1022" s="10"/>
      <c r="C1022" s="10"/>
      <c r="D1022" s="10"/>
      <c r="E1022" s="219" t="s">
        <v>229</v>
      </c>
      <c r="F1022" s="10"/>
      <c r="G1022" s="10"/>
      <c r="H1022" s="10"/>
      <c r="J1022" s="357" t="s">
        <v>632</v>
      </c>
    </row>
    <row r="1023" spans="1:10" ht="14.15" customHeight="1">
      <c r="A1023" s="10"/>
      <c r="B1023" s="10"/>
      <c r="C1023" s="10"/>
      <c r="D1023" s="10"/>
      <c r="E1023" s="219"/>
      <c r="F1023" s="10"/>
      <c r="G1023" s="10"/>
      <c r="H1023" s="10"/>
      <c r="I1023" s="10"/>
    </row>
    <row r="1024" spans="1:10" ht="14.15" customHeight="1">
      <c r="A1024" s="10"/>
      <c r="B1024" s="10"/>
      <c r="C1024" s="10"/>
      <c r="D1024" s="10"/>
      <c r="E1024" s="30" t="s">
        <v>702</v>
      </c>
      <c r="F1024" s="10"/>
      <c r="G1024" s="10"/>
      <c r="H1024" s="10"/>
      <c r="I1024" s="10"/>
    </row>
    <row r="1025" spans="1:10" ht="14.15" customHeight="1">
      <c r="A1025" s="10"/>
      <c r="B1025" s="10"/>
      <c r="C1025" s="10"/>
      <c r="D1025" s="10"/>
      <c r="E1025" s="219"/>
      <c r="F1025" s="10"/>
      <c r="G1025" s="10"/>
      <c r="H1025" s="10"/>
      <c r="I1025" s="10"/>
    </row>
    <row r="1026" spans="1:10" ht="14.15" customHeight="1">
      <c r="A1026" s="10"/>
      <c r="B1026" s="10"/>
      <c r="C1026" s="10"/>
      <c r="D1026" s="10"/>
      <c r="E1026" s="219" t="s">
        <v>634</v>
      </c>
      <c r="F1026" s="10"/>
      <c r="G1026" s="10"/>
      <c r="H1026" s="10"/>
      <c r="I1026" s="10"/>
    </row>
    <row r="1027" spans="1:10" ht="14.15" customHeight="1">
      <c r="A1027" s="10"/>
      <c r="B1027" s="54"/>
      <c r="C1027" s="54"/>
      <c r="D1027" s="54"/>
      <c r="E1027" s="37" t="s">
        <v>635</v>
      </c>
      <c r="F1027" s="54"/>
      <c r="G1027" s="54"/>
      <c r="H1027" s="54"/>
      <c r="I1027" s="54"/>
    </row>
    <row r="1028" spans="1:10" s="8" customFormat="1" ht="14.15" customHeight="1">
      <c r="A1028" s="20"/>
      <c r="B1028" s="29"/>
      <c r="C1028" s="29"/>
      <c r="D1028" s="29"/>
      <c r="F1028" s="29"/>
      <c r="G1028" s="29"/>
      <c r="H1028" s="29"/>
      <c r="I1028" s="29"/>
    </row>
    <row r="1029" spans="1:10" ht="14.15" customHeight="1">
      <c r="B1029" s="21" t="s">
        <v>703</v>
      </c>
      <c r="C1029" s="21"/>
      <c r="D1029" s="21"/>
      <c r="E1029" s="21"/>
      <c r="F1029" s="21"/>
      <c r="G1029" s="21"/>
      <c r="H1029" s="21"/>
      <c r="I1029" s="21"/>
      <c r="J1029"/>
    </row>
    <row r="1030" spans="1:10" ht="14.15" customHeight="1">
      <c r="B1030" s="21" t="s">
        <v>704</v>
      </c>
      <c r="C1030" s="21"/>
      <c r="D1030" s="21"/>
      <c r="E1030" s="21"/>
      <c r="F1030" s="21"/>
      <c r="G1030" s="21"/>
      <c r="H1030" s="21"/>
      <c r="I1030" s="21"/>
      <c r="J1030"/>
    </row>
    <row r="1031" spans="1:10" ht="14.15" customHeight="1">
      <c r="B1031" s="21" t="s">
        <v>705</v>
      </c>
      <c r="C1031" s="21"/>
      <c r="D1031" s="21"/>
      <c r="E1031" s="21"/>
      <c r="F1031" s="21"/>
      <c r="G1031" s="21"/>
      <c r="H1031" s="21"/>
      <c r="I1031" s="21"/>
      <c r="J1031"/>
    </row>
    <row r="1032" spans="1:10" ht="9.75" customHeight="1">
      <c r="B1032" s="19"/>
      <c r="C1032" s="19"/>
      <c r="D1032" s="19"/>
      <c r="E1032" s="19"/>
      <c r="F1032" s="19"/>
      <c r="G1032" s="19"/>
      <c r="H1032" s="19"/>
      <c r="I1032" s="19"/>
      <c r="J1032"/>
    </row>
    <row r="1033" spans="1:10" ht="14.15" customHeight="1">
      <c r="B1033" s="21" t="s">
        <v>706</v>
      </c>
      <c r="C1033" s="21"/>
      <c r="D1033" s="21"/>
      <c r="E1033" s="21"/>
      <c r="F1033" s="21"/>
      <c r="G1033" s="21"/>
      <c r="H1033" s="21"/>
      <c r="I1033" s="21"/>
      <c r="J1033"/>
    </row>
    <row r="1034" spans="1:10" ht="14.15" customHeight="1">
      <c r="B1034" s="21" t="s">
        <v>707</v>
      </c>
      <c r="C1034" s="21"/>
      <c r="D1034" s="21"/>
      <c r="E1034" s="21"/>
      <c r="F1034" s="21"/>
      <c r="G1034" s="21"/>
      <c r="H1034" s="21"/>
      <c r="I1034" s="21"/>
      <c r="J1034"/>
    </row>
    <row r="1035" spans="1:10" ht="14.15" customHeight="1">
      <c r="B1035" s="21" t="s">
        <v>683</v>
      </c>
      <c r="C1035" s="21"/>
      <c r="D1035" s="21"/>
      <c r="E1035" s="21"/>
      <c r="F1035" s="21"/>
      <c r="G1035" s="21"/>
      <c r="H1035" s="21"/>
      <c r="I1035" s="21"/>
      <c r="J1035"/>
    </row>
    <row r="1036" spans="1:10" ht="9.75" customHeight="1">
      <c r="B1036" s="19"/>
      <c r="C1036" s="19"/>
      <c r="D1036" s="19"/>
      <c r="E1036" s="19"/>
      <c r="F1036" s="19"/>
      <c r="G1036" s="19"/>
      <c r="H1036" s="19"/>
      <c r="I1036" s="19"/>
      <c r="J1036"/>
    </row>
    <row r="1037" spans="1:10" ht="14.15" customHeight="1">
      <c r="B1037" s="21" t="s">
        <v>708</v>
      </c>
      <c r="C1037" s="21"/>
      <c r="D1037" s="21"/>
      <c r="E1037" s="21"/>
      <c r="F1037" s="21"/>
      <c r="G1037" s="21"/>
      <c r="H1037" s="21"/>
      <c r="I1037" s="21"/>
      <c r="J1037"/>
    </row>
    <row r="1038" spans="1:10" ht="14.15" customHeight="1">
      <c r="B1038" s="21" t="s">
        <v>709</v>
      </c>
      <c r="C1038" s="21"/>
      <c r="D1038" s="21"/>
      <c r="E1038" s="21"/>
      <c r="F1038" s="21"/>
      <c r="G1038" s="21"/>
      <c r="H1038" s="21"/>
      <c r="I1038" s="21"/>
      <c r="J1038"/>
    </row>
    <row r="1039" spans="1:10" ht="14.15" customHeight="1">
      <c r="B1039" s="21" t="s">
        <v>710</v>
      </c>
      <c r="C1039" s="21"/>
      <c r="D1039" s="21"/>
      <c r="E1039" s="21"/>
      <c r="F1039" s="21"/>
      <c r="G1039" s="21"/>
      <c r="H1039" s="21"/>
      <c r="I1039" s="21"/>
      <c r="J1039"/>
    </row>
    <row r="1040" spans="1:10" ht="9.75" customHeight="1">
      <c r="B1040" s="19"/>
      <c r="C1040" s="19"/>
      <c r="D1040" s="19"/>
      <c r="E1040" s="19"/>
      <c r="F1040" s="19"/>
      <c r="G1040" s="19"/>
      <c r="H1040" s="19"/>
      <c r="I1040" s="19"/>
      <c r="J1040"/>
    </row>
    <row r="1041" spans="1:10" ht="14.15" customHeight="1">
      <c r="B1041" s="21"/>
      <c r="C1041" s="21"/>
      <c r="D1041" s="21"/>
      <c r="E1041" s="21"/>
      <c r="F1041" s="21"/>
      <c r="G1041" s="21"/>
      <c r="H1041" s="21"/>
      <c r="I1041" s="21"/>
      <c r="J1041"/>
    </row>
    <row r="1042" spans="1:10" ht="14.15" customHeight="1" thickBot="1">
      <c r="A1042" s="951"/>
      <c r="B1042" s="951"/>
      <c r="C1042" s="951"/>
      <c r="D1042" s="951"/>
      <c r="E1042" s="951"/>
      <c r="F1042" s="951"/>
      <c r="G1042" s="951"/>
      <c r="H1042" s="951"/>
      <c r="I1042" s="951"/>
      <c r="J1042"/>
    </row>
    <row r="1043" spans="1:10" ht="36" customHeight="1" thickBot="1">
      <c r="A1043" s="25"/>
      <c r="B1043" s="25"/>
      <c r="C1043" s="303" t="s">
        <v>280</v>
      </c>
      <c r="D1043" s="163"/>
      <c r="E1043" s="304" t="s">
        <v>281</v>
      </c>
      <c r="F1043" s="163"/>
      <c r="G1043"/>
      <c r="H1043"/>
      <c r="I1043" s="10"/>
    </row>
    <row r="1044" spans="1:10" ht="30" customHeight="1" thickBot="1">
      <c r="A1044" s="55"/>
      <c r="B1044" s="199" t="s">
        <v>33</v>
      </c>
      <c r="C1044" s="270" t="s">
        <v>274</v>
      </c>
      <c r="D1044" s="197" t="s">
        <v>711</v>
      </c>
      <c r="E1044" s="269" t="s">
        <v>274</v>
      </c>
      <c r="F1044" s="197" t="s">
        <v>711</v>
      </c>
      <c r="G1044"/>
      <c r="H1044"/>
      <c r="I1044" s="10"/>
    </row>
    <row r="1045" spans="1:10" ht="24" customHeight="1">
      <c r="A1045" s="36">
        <v>1</v>
      </c>
      <c r="B1045" s="247" t="s">
        <v>49</v>
      </c>
      <c r="C1045" s="305">
        <f>E304</f>
        <v>0</v>
      </c>
      <c r="D1045" s="306" t="str">
        <f t="shared" ref="D1045:D1055" si="43">IF(C$1055=0,"",C1045/C$1055)</f>
        <v/>
      </c>
      <c r="E1045" s="305">
        <f>G504</f>
        <v>0</v>
      </c>
      <c r="F1045" s="306" t="str">
        <f t="shared" ref="F1045:F1055" si="44">IF(E$1055=0,"",E1045/E$1055)</f>
        <v/>
      </c>
      <c r="G1045"/>
      <c r="H1045"/>
      <c r="I1045" s="10"/>
    </row>
    <row r="1046" spans="1:10" ht="24" customHeight="1">
      <c r="A1046" s="36">
        <v>2</v>
      </c>
      <c r="B1046" s="247" t="s">
        <v>712</v>
      </c>
      <c r="C1046" s="307">
        <f>E301</f>
        <v>0</v>
      </c>
      <c r="D1046" s="308" t="str">
        <f t="shared" si="43"/>
        <v/>
      </c>
      <c r="E1046" s="307">
        <f>G501</f>
        <v>0</v>
      </c>
      <c r="F1046" s="308" t="str">
        <f t="shared" si="44"/>
        <v/>
      </c>
      <c r="G1046"/>
      <c r="H1046"/>
      <c r="I1046" s="10"/>
    </row>
    <row r="1047" spans="1:10" ht="24" customHeight="1">
      <c r="A1047" s="36">
        <v>3</v>
      </c>
      <c r="B1047" s="247" t="s">
        <v>713</v>
      </c>
      <c r="C1047" s="307">
        <f>E326</f>
        <v>0</v>
      </c>
      <c r="D1047" s="308" t="str">
        <f t="shared" si="43"/>
        <v/>
      </c>
      <c r="E1047" s="307">
        <f>G526</f>
        <v>0</v>
      </c>
      <c r="F1047" s="308" t="str">
        <f t="shared" si="44"/>
        <v/>
      </c>
      <c r="G1047"/>
      <c r="H1047"/>
      <c r="I1047" s="10"/>
    </row>
    <row r="1048" spans="1:10" ht="24" customHeight="1">
      <c r="A1048" s="36">
        <v>4</v>
      </c>
      <c r="B1048" s="247" t="s">
        <v>714</v>
      </c>
      <c r="C1048" s="307">
        <f>E328</f>
        <v>0</v>
      </c>
      <c r="D1048" s="308" t="str">
        <f t="shared" si="43"/>
        <v/>
      </c>
      <c r="E1048" s="307">
        <f>G528</f>
        <v>0</v>
      </c>
      <c r="F1048" s="308" t="str">
        <f t="shared" si="44"/>
        <v/>
      </c>
      <c r="G1048"/>
      <c r="H1048"/>
      <c r="I1048" s="10"/>
    </row>
    <row r="1049" spans="1:10" ht="24" customHeight="1" thickBot="1">
      <c r="A1049" s="36">
        <v>5</v>
      </c>
      <c r="B1049" s="195" t="s">
        <v>715</v>
      </c>
      <c r="C1049" s="312">
        <f>E329</f>
        <v>0</v>
      </c>
      <c r="D1049" s="313" t="str">
        <f t="shared" si="43"/>
        <v/>
      </c>
      <c r="E1049" s="312">
        <f>G529</f>
        <v>0</v>
      </c>
      <c r="F1049" s="313" t="str">
        <f t="shared" si="44"/>
        <v/>
      </c>
      <c r="G1049"/>
      <c r="H1049"/>
      <c r="I1049" s="10"/>
    </row>
    <row r="1050" spans="1:10" ht="24" customHeight="1">
      <c r="A1050" s="36">
        <v>6</v>
      </c>
      <c r="B1050" s="316" t="s">
        <v>716</v>
      </c>
      <c r="C1050" s="311">
        <f>E420</f>
        <v>0</v>
      </c>
      <c r="D1050" s="248" t="str">
        <f t="shared" si="43"/>
        <v/>
      </c>
      <c r="E1050" s="311">
        <f>G582</f>
        <v>0</v>
      </c>
      <c r="F1050" s="248" t="str">
        <f t="shared" si="44"/>
        <v/>
      </c>
      <c r="G1050"/>
      <c r="H1050"/>
      <c r="I1050" s="10"/>
    </row>
    <row r="1051" spans="1:10" ht="24" customHeight="1">
      <c r="A1051" s="36">
        <v>7</v>
      </c>
      <c r="B1051" s="247" t="s">
        <v>717</v>
      </c>
      <c r="C1051" s="307">
        <f>E445</f>
        <v>0</v>
      </c>
      <c r="D1051" s="308" t="str">
        <f t="shared" si="43"/>
        <v/>
      </c>
      <c r="E1051" s="307">
        <f>G607</f>
        <v>0</v>
      </c>
      <c r="F1051" s="308" t="str">
        <f t="shared" si="44"/>
        <v/>
      </c>
      <c r="G1051"/>
      <c r="H1051"/>
      <c r="I1051" s="10"/>
    </row>
    <row r="1052" spans="1:10" ht="24" customHeight="1">
      <c r="A1052" s="36">
        <v>8</v>
      </c>
      <c r="B1052" s="247" t="s">
        <v>718</v>
      </c>
      <c r="C1052" s="307">
        <f>E447</f>
        <v>0</v>
      </c>
      <c r="D1052" s="308" t="str">
        <f t="shared" si="43"/>
        <v/>
      </c>
      <c r="E1052" s="307">
        <f>G609</f>
        <v>0</v>
      </c>
      <c r="F1052" s="308" t="str">
        <f t="shared" si="44"/>
        <v/>
      </c>
      <c r="G1052"/>
      <c r="H1052"/>
      <c r="I1052" s="10"/>
    </row>
    <row r="1053" spans="1:10" ht="24" customHeight="1" thickBot="1">
      <c r="A1053" s="36">
        <v>9</v>
      </c>
      <c r="B1053" s="195" t="s">
        <v>719</v>
      </c>
      <c r="C1053" s="312">
        <f>E448</f>
        <v>0</v>
      </c>
      <c r="D1053" s="313" t="str">
        <f t="shared" si="43"/>
        <v/>
      </c>
      <c r="E1053" s="312">
        <f>G610</f>
        <v>0</v>
      </c>
      <c r="F1053" s="313" t="str">
        <f t="shared" si="44"/>
        <v/>
      </c>
      <c r="G1053"/>
      <c r="H1053"/>
      <c r="I1053" s="10"/>
    </row>
    <row r="1054" spans="1:10" ht="24" customHeight="1" thickBot="1">
      <c r="A1054" s="36">
        <v>10</v>
      </c>
      <c r="B1054" s="199" t="s">
        <v>189</v>
      </c>
      <c r="C1054" s="314">
        <f>E632</f>
        <v>0</v>
      </c>
      <c r="D1054" s="315" t="str">
        <f t="shared" si="43"/>
        <v/>
      </c>
      <c r="E1054" s="314">
        <f>G644</f>
        <v>0</v>
      </c>
      <c r="F1054" s="315" t="str">
        <f t="shared" si="44"/>
        <v/>
      </c>
      <c r="G1054"/>
      <c r="H1054"/>
      <c r="I1054" s="10"/>
    </row>
    <row r="1055" spans="1:10" ht="23.15" customHeight="1">
      <c r="A1055" s="36">
        <v>11</v>
      </c>
      <c r="B1055" s="83" t="s">
        <v>720</v>
      </c>
      <c r="C1055" s="317">
        <f>C1049+C1053+C1054</f>
        <v>0</v>
      </c>
      <c r="D1055" s="318" t="str">
        <f t="shared" si="43"/>
        <v/>
      </c>
      <c r="E1055" s="317">
        <f>E1049+E1053+E1054</f>
        <v>0</v>
      </c>
      <c r="F1055" s="318" t="str">
        <f t="shared" si="44"/>
        <v/>
      </c>
      <c r="G1055"/>
      <c r="H1055"/>
      <c r="I1055" s="10"/>
    </row>
    <row r="1056" spans="1:10" ht="11.15" customHeight="1" thickBot="1">
      <c r="A1056" s="45"/>
      <c r="B1056" s="84" t="s">
        <v>721</v>
      </c>
      <c r="C1056" s="309"/>
      <c r="D1056" s="310"/>
      <c r="E1056" s="309"/>
      <c r="F1056" s="310"/>
      <c r="G1056"/>
      <c r="H1056"/>
      <c r="I1056" s="10"/>
    </row>
    <row r="1057" spans="1:10" ht="30" customHeight="1">
      <c r="A1057" s="10"/>
      <c r="B1057" s="10"/>
      <c r="C1057" s="10"/>
      <c r="D1057" s="10"/>
      <c r="E1057" s="320" t="s">
        <v>277</v>
      </c>
      <c r="F1057" s="10"/>
      <c r="G1057" s="10"/>
      <c r="H1057" s="10"/>
      <c r="I1057" s="10"/>
    </row>
    <row r="1058" spans="1:10" ht="18" customHeight="1">
      <c r="A1058" s="10"/>
      <c r="C1058" s="10"/>
      <c r="D1058" s="10"/>
      <c r="E1058" s="320" t="s">
        <v>279</v>
      </c>
      <c r="F1058" s="10"/>
      <c r="G1058" s="10"/>
      <c r="H1058" s="10"/>
      <c r="I1058" s="10"/>
    </row>
    <row r="1059" spans="1:10" ht="14.15" customHeight="1" thickBot="1">
      <c r="A1059" s="10"/>
      <c r="B1059" s="10"/>
      <c r="C1059" s="10"/>
      <c r="D1059" s="10"/>
      <c r="E1059" s="10"/>
      <c r="F1059" s="10"/>
      <c r="G1059" s="10"/>
      <c r="H1059" s="10"/>
      <c r="I1059" s="10"/>
    </row>
    <row r="1060" spans="1:10" ht="30" customHeight="1" thickBot="1">
      <c r="A1060" s="25"/>
      <c r="B1060" s="302"/>
      <c r="D1060" s="920" t="s">
        <v>280</v>
      </c>
      <c r="E1060" s="925"/>
      <c r="F1060" s="926" t="s">
        <v>281</v>
      </c>
      <c r="G1060" s="925"/>
      <c r="H1060" s="10"/>
      <c r="I1060" s="10"/>
    </row>
    <row r="1061" spans="1:10" ht="30" customHeight="1" thickBot="1">
      <c r="A1061" s="25"/>
      <c r="B1061" s="920" t="s">
        <v>282</v>
      </c>
      <c r="C1061" s="921"/>
      <c r="D1061" s="922"/>
      <c r="E1061" s="923"/>
      <c r="F1061" s="922"/>
      <c r="G1061" s="923"/>
      <c r="H1061" s="10"/>
      <c r="I1061" s="10"/>
    </row>
    <row r="1062" spans="1:10" ht="14.15" customHeight="1">
      <c r="A1062" s="10"/>
      <c r="B1062" s="10"/>
      <c r="C1062" s="10"/>
      <c r="D1062" s="10"/>
      <c r="E1062" s="10"/>
      <c r="F1062" s="10"/>
      <c r="G1062" s="10"/>
      <c r="H1062" s="10"/>
      <c r="J1062" s="51" t="s">
        <v>722</v>
      </c>
    </row>
    <row r="1063" spans="1:10" ht="14.15" customHeight="1">
      <c r="A1063" s="10"/>
      <c r="B1063" s="10"/>
      <c r="C1063" s="10"/>
      <c r="D1063" s="10"/>
      <c r="E1063" s="219" t="s">
        <v>229</v>
      </c>
      <c r="F1063" s="10"/>
      <c r="G1063" s="10"/>
      <c r="H1063" s="10"/>
      <c r="J1063" s="357" t="s">
        <v>632</v>
      </c>
    </row>
    <row r="1064" spans="1:10" ht="14.15" customHeight="1">
      <c r="A1064" s="10"/>
      <c r="B1064" s="10"/>
      <c r="C1064" s="10"/>
      <c r="D1064" s="10"/>
      <c r="E1064" s="10"/>
      <c r="F1064" s="10"/>
      <c r="G1064" s="10"/>
      <c r="H1064" s="10"/>
      <c r="I1064" s="10"/>
    </row>
    <row r="1065" spans="1:10" ht="14.15" customHeight="1">
      <c r="A1065" s="10"/>
      <c r="B1065" s="10"/>
      <c r="C1065" s="10"/>
      <c r="D1065" s="10"/>
      <c r="E1065" s="219" t="s">
        <v>634</v>
      </c>
      <c r="F1065" s="10"/>
      <c r="G1065" s="10"/>
      <c r="H1065" s="10"/>
      <c r="I1065" s="10"/>
    </row>
    <row r="1066" spans="1:10" ht="14.15" customHeight="1">
      <c r="A1066" s="17"/>
      <c r="B1066" s="17"/>
      <c r="C1066" s="10"/>
      <c r="D1066" s="10"/>
      <c r="E1066" s="37" t="s">
        <v>635</v>
      </c>
      <c r="F1066" s="10"/>
      <c r="G1066" s="10"/>
      <c r="H1066" s="10"/>
      <c r="I1066" s="10"/>
    </row>
    <row r="1067" spans="1:10" ht="14.15" customHeight="1">
      <c r="A1067" s="17"/>
      <c r="B1067" s="17"/>
      <c r="C1067" s="10"/>
      <c r="D1067" s="10"/>
      <c r="E1067" s="10"/>
      <c r="F1067" s="10"/>
      <c r="G1067" s="10"/>
      <c r="H1067" s="10"/>
      <c r="I1067" s="10"/>
    </row>
    <row r="1068" spans="1:10" ht="14.15" customHeight="1">
      <c r="A1068" s="10"/>
      <c r="B1068" s="10" t="s">
        <v>417</v>
      </c>
      <c r="C1068" s="10"/>
      <c r="D1068" s="10"/>
      <c r="E1068" s="10"/>
      <c r="F1068" s="10"/>
      <c r="G1068" s="10"/>
      <c r="H1068" s="10"/>
      <c r="I1068" s="10"/>
    </row>
    <row r="1069" spans="1:10" ht="14.15" customHeight="1">
      <c r="A1069" s="10"/>
      <c r="B1069" s="10" t="s">
        <v>418</v>
      </c>
      <c r="C1069" s="10"/>
      <c r="D1069" s="10"/>
      <c r="E1069" s="10"/>
      <c r="F1069" s="10"/>
      <c r="G1069" s="10"/>
      <c r="H1069" s="10"/>
      <c r="I1069" s="10"/>
    </row>
    <row r="1070" spans="1:10" ht="14.15" customHeight="1">
      <c r="A1070" s="10"/>
      <c r="B1070" s="10" t="s">
        <v>419</v>
      </c>
      <c r="C1070" s="10"/>
      <c r="D1070" s="10"/>
      <c r="E1070" s="10"/>
      <c r="F1070" s="10"/>
      <c r="G1070" s="10"/>
      <c r="H1070" s="10"/>
      <c r="I1070" s="10"/>
    </row>
    <row r="1071" spans="1:10" ht="14.15" customHeight="1">
      <c r="A1071" s="10"/>
      <c r="B1071" s="10" t="s">
        <v>420</v>
      </c>
      <c r="C1071" s="10"/>
      <c r="D1071" s="10"/>
      <c r="E1071" s="10"/>
      <c r="F1071" s="10"/>
      <c r="G1071" s="10"/>
      <c r="H1071" s="10"/>
      <c r="I1071" s="10"/>
    </row>
    <row r="1072" spans="1:10" ht="14.15" customHeight="1">
      <c r="A1072" s="10"/>
      <c r="B1072" s="10"/>
      <c r="C1072" s="10"/>
      <c r="D1072" s="10"/>
      <c r="E1072" s="10"/>
      <c r="F1072" s="10"/>
      <c r="G1072" s="10"/>
      <c r="H1072" s="10"/>
      <c r="I1072" s="10"/>
    </row>
    <row r="1073" spans="1:10" ht="18" customHeight="1">
      <c r="A1073" s="10"/>
      <c r="B1073" s="323"/>
      <c r="C1073" s="323"/>
      <c r="D1073" s="323"/>
      <c r="E1073" s="323"/>
      <c r="F1073" s="323"/>
      <c r="G1073" s="323"/>
      <c r="H1073" s="323"/>
      <c r="I1073" s="323"/>
      <c r="J1073" s="323"/>
    </row>
    <row r="1074" spans="1:10" ht="18" customHeight="1">
      <c r="A1074" s="10"/>
      <c r="B1074" s="323"/>
      <c r="C1074" s="323"/>
      <c r="D1074" s="323"/>
      <c r="E1074" s="323"/>
      <c r="F1074" s="323"/>
      <c r="G1074" s="323"/>
      <c r="H1074" s="323"/>
      <c r="I1074" s="323"/>
      <c r="J1074" s="323"/>
    </row>
    <row r="1075" spans="1:10" ht="18" customHeight="1">
      <c r="A1075" s="10"/>
      <c r="B1075" s="323"/>
      <c r="C1075" s="323"/>
      <c r="D1075" s="323"/>
      <c r="E1075" s="323"/>
      <c r="F1075" s="323"/>
      <c r="G1075" s="323"/>
      <c r="H1075" s="323"/>
      <c r="I1075" s="323"/>
      <c r="J1075" s="323"/>
    </row>
    <row r="1076" spans="1:10" ht="18" customHeight="1">
      <c r="A1076" s="10"/>
      <c r="B1076" s="323"/>
      <c r="C1076" s="323"/>
      <c r="D1076" s="323"/>
      <c r="E1076" s="323"/>
      <c r="F1076" s="323"/>
      <c r="G1076" s="323"/>
      <c r="H1076" s="323"/>
      <c r="I1076" s="323"/>
      <c r="J1076" s="323"/>
    </row>
    <row r="1077" spans="1:10" ht="18" customHeight="1">
      <c r="A1077" s="10"/>
      <c r="B1077" s="323"/>
      <c r="C1077" s="323"/>
      <c r="D1077" s="323"/>
      <c r="E1077" s="323"/>
      <c r="F1077" s="323"/>
      <c r="G1077" s="323"/>
      <c r="H1077" s="323"/>
      <c r="I1077" s="323"/>
      <c r="J1077" s="323"/>
    </row>
    <row r="1078" spans="1:10" ht="18" customHeight="1">
      <c r="A1078" s="10"/>
      <c r="B1078" s="323"/>
      <c r="C1078" s="323"/>
      <c r="D1078" s="323"/>
      <c r="E1078" s="323"/>
      <c r="F1078" s="323"/>
      <c r="G1078" s="323"/>
      <c r="H1078" s="323"/>
      <c r="I1078" s="323"/>
      <c r="J1078" s="323"/>
    </row>
    <row r="1079" spans="1:10" ht="18" customHeight="1">
      <c r="A1079" s="10"/>
      <c r="B1079" s="323"/>
      <c r="C1079" s="323"/>
      <c r="D1079" s="323"/>
      <c r="E1079" s="323"/>
      <c r="F1079" s="323"/>
      <c r="G1079" s="323"/>
      <c r="H1079" s="323"/>
      <c r="I1079" s="323"/>
      <c r="J1079" s="323"/>
    </row>
    <row r="1080" spans="1:10" ht="18" customHeight="1">
      <c r="A1080" s="10"/>
      <c r="B1080" s="323"/>
      <c r="C1080" s="323"/>
      <c r="D1080" s="323"/>
      <c r="E1080" s="323"/>
      <c r="F1080" s="323"/>
      <c r="G1080" s="323"/>
      <c r="H1080" s="323"/>
      <c r="I1080" s="323"/>
      <c r="J1080" s="323"/>
    </row>
    <row r="1081" spans="1:10" ht="18" customHeight="1">
      <c r="A1081" s="10"/>
      <c r="B1081" s="323"/>
      <c r="C1081" s="323"/>
      <c r="D1081" s="323"/>
      <c r="E1081" s="323"/>
      <c r="F1081" s="323"/>
      <c r="G1081" s="323"/>
      <c r="H1081" s="323"/>
      <c r="I1081" s="323"/>
      <c r="J1081" s="323"/>
    </row>
    <row r="1082" spans="1:10" ht="18" customHeight="1">
      <c r="A1082" s="10"/>
      <c r="B1082" s="323"/>
      <c r="C1082" s="323"/>
      <c r="D1082" s="323"/>
      <c r="E1082" s="323"/>
      <c r="F1082" s="323"/>
      <c r="G1082" s="323"/>
      <c r="H1082" s="323"/>
      <c r="I1082" s="323"/>
      <c r="J1082" s="323"/>
    </row>
    <row r="1083" spans="1:10" ht="18" customHeight="1">
      <c r="A1083" s="10"/>
      <c r="B1083" s="323"/>
      <c r="C1083" s="323"/>
      <c r="D1083" s="323"/>
      <c r="E1083" s="323"/>
      <c r="F1083" s="323"/>
      <c r="G1083" s="323"/>
      <c r="H1083" s="323"/>
      <c r="I1083" s="323"/>
      <c r="J1083" s="323"/>
    </row>
    <row r="1084" spans="1:10" ht="18" customHeight="1">
      <c r="A1084" s="10"/>
      <c r="B1084" s="323"/>
      <c r="C1084" s="323"/>
      <c r="D1084" s="323"/>
      <c r="E1084" s="323"/>
      <c r="F1084" s="323"/>
      <c r="G1084" s="323"/>
      <c r="H1084" s="323"/>
      <c r="I1084" s="323"/>
      <c r="J1084" s="323"/>
    </row>
    <row r="1085" spans="1:10" ht="18" customHeight="1">
      <c r="A1085" s="10"/>
      <c r="B1085" s="323"/>
      <c r="C1085" s="323"/>
      <c r="D1085" s="323"/>
      <c r="E1085" s="323"/>
      <c r="F1085" s="323"/>
      <c r="G1085" s="323"/>
      <c r="H1085" s="323"/>
      <c r="I1085" s="323"/>
      <c r="J1085" s="323"/>
    </row>
    <row r="1086" spans="1:10" ht="18" customHeight="1">
      <c r="A1086" s="10"/>
      <c r="B1086" s="323"/>
      <c r="C1086" s="323"/>
      <c r="D1086" s="323"/>
      <c r="E1086" s="323"/>
      <c r="F1086" s="323"/>
      <c r="G1086" s="323"/>
      <c r="H1086" s="323"/>
      <c r="I1086" s="323"/>
      <c r="J1086" s="323"/>
    </row>
    <row r="1087" spans="1:10" ht="18" customHeight="1">
      <c r="A1087" s="10"/>
      <c r="B1087" s="323"/>
      <c r="C1087" s="323"/>
      <c r="D1087" s="323"/>
      <c r="E1087" s="323"/>
      <c r="F1087" s="323"/>
      <c r="G1087" s="323"/>
      <c r="H1087" s="323"/>
      <c r="I1087" s="323"/>
      <c r="J1087" s="323"/>
    </row>
    <row r="1088" spans="1:10" ht="18" customHeight="1">
      <c r="A1088" s="10"/>
      <c r="B1088" s="323"/>
      <c r="C1088" s="323"/>
      <c r="D1088" s="323"/>
      <c r="E1088" s="323"/>
      <c r="F1088" s="323"/>
      <c r="G1088" s="323"/>
      <c r="H1088" s="323"/>
      <c r="I1088" s="323"/>
      <c r="J1088" s="323"/>
    </row>
    <row r="1089" spans="1:10" ht="18" customHeight="1">
      <c r="A1089" s="10"/>
      <c r="B1089" s="323"/>
      <c r="C1089" s="323"/>
      <c r="D1089" s="323"/>
      <c r="E1089" s="323"/>
      <c r="F1089" s="323"/>
      <c r="G1089" s="323"/>
      <c r="H1089" s="323"/>
      <c r="I1089" s="323"/>
      <c r="J1089" s="323"/>
    </row>
    <row r="1090" spans="1:10" ht="18" customHeight="1">
      <c r="A1090" s="10"/>
      <c r="B1090" s="323"/>
      <c r="C1090" s="323"/>
      <c r="D1090" s="323"/>
      <c r="E1090" s="323"/>
      <c r="F1090" s="323"/>
      <c r="G1090" s="323"/>
      <c r="H1090" s="323"/>
      <c r="I1090" s="323"/>
      <c r="J1090" s="323"/>
    </row>
    <row r="1091" spans="1:10" ht="18" customHeight="1">
      <c r="A1091" s="10"/>
      <c r="B1091" s="323"/>
      <c r="C1091" s="323"/>
      <c r="D1091" s="323"/>
      <c r="E1091" s="323"/>
      <c r="F1091" s="323"/>
      <c r="G1091" s="323"/>
      <c r="H1091" s="323"/>
      <c r="I1091" s="323"/>
      <c r="J1091" s="323"/>
    </row>
    <row r="1092" spans="1:10" ht="18" customHeight="1">
      <c r="A1092" s="10"/>
      <c r="B1092" s="323"/>
      <c r="C1092" s="323"/>
      <c r="D1092" s="323"/>
      <c r="E1092" s="323"/>
      <c r="F1092" s="323"/>
      <c r="G1092" s="323"/>
      <c r="H1092" s="323"/>
      <c r="I1092" s="323"/>
      <c r="J1092" s="323"/>
    </row>
    <row r="1093" spans="1:10" ht="18" customHeight="1">
      <c r="A1093" s="10"/>
      <c r="B1093" s="323"/>
      <c r="C1093" s="323"/>
      <c r="D1093" s="323"/>
      <c r="E1093" s="323"/>
      <c r="F1093" s="323"/>
      <c r="G1093" s="323"/>
      <c r="H1093" s="323"/>
      <c r="I1093" s="323"/>
      <c r="J1093" s="323"/>
    </row>
    <row r="1094" spans="1:10" ht="18" customHeight="1">
      <c r="A1094" s="10"/>
      <c r="B1094" s="323"/>
      <c r="C1094" s="323"/>
      <c r="D1094" s="323"/>
      <c r="E1094" s="323"/>
      <c r="F1094" s="323"/>
      <c r="G1094" s="323"/>
      <c r="H1094" s="323"/>
      <c r="I1094" s="323"/>
      <c r="J1094" s="323"/>
    </row>
    <row r="1095" spans="1:10" ht="18" customHeight="1">
      <c r="A1095" s="10"/>
      <c r="B1095" s="323"/>
      <c r="C1095" s="323"/>
      <c r="D1095" s="323"/>
      <c r="E1095" s="323"/>
      <c r="F1095" s="323"/>
      <c r="G1095" s="323"/>
      <c r="H1095" s="323"/>
      <c r="I1095" s="323"/>
      <c r="J1095" s="323"/>
    </row>
    <row r="1096" spans="1:10" ht="18" customHeight="1">
      <c r="A1096" s="10"/>
      <c r="B1096" s="323"/>
      <c r="C1096" s="323"/>
      <c r="D1096" s="323"/>
      <c r="E1096" s="323"/>
      <c r="F1096" s="323"/>
      <c r="G1096" s="323"/>
      <c r="H1096" s="323"/>
      <c r="I1096" s="323"/>
      <c r="J1096" s="323"/>
    </row>
    <row r="1097" spans="1:10" ht="18" customHeight="1">
      <c r="A1097" s="10"/>
      <c r="B1097" s="323"/>
      <c r="C1097" s="323"/>
      <c r="D1097" s="323"/>
      <c r="E1097" s="323"/>
      <c r="F1097" s="323"/>
      <c r="G1097" s="323"/>
      <c r="H1097" s="323"/>
      <c r="I1097" s="323"/>
      <c r="J1097" s="323"/>
    </row>
    <row r="1098" spans="1:10" ht="18" customHeight="1">
      <c r="A1098" s="10"/>
      <c r="B1098" s="323"/>
      <c r="C1098" s="323"/>
      <c r="D1098" s="323"/>
      <c r="E1098" s="323"/>
      <c r="F1098" s="323"/>
      <c r="G1098" s="323"/>
      <c r="H1098" s="323"/>
      <c r="I1098" s="323"/>
      <c r="J1098" s="323"/>
    </row>
    <row r="1099" spans="1:10" ht="18" customHeight="1">
      <c r="A1099" s="10"/>
      <c r="B1099" s="323"/>
      <c r="C1099" s="323"/>
      <c r="D1099" s="323"/>
      <c r="E1099" s="323"/>
      <c r="F1099" s="323"/>
      <c r="G1099" s="323"/>
      <c r="H1099" s="323"/>
      <c r="I1099" s="323"/>
      <c r="J1099" s="323"/>
    </row>
    <row r="1100" spans="1:10" ht="18" customHeight="1">
      <c r="A1100" s="10"/>
      <c r="B1100" s="323"/>
      <c r="C1100" s="323"/>
      <c r="D1100" s="323"/>
      <c r="E1100" s="323"/>
      <c r="F1100" s="323"/>
      <c r="G1100" s="323"/>
      <c r="H1100" s="323"/>
      <c r="I1100" s="323"/>
      <c r="J1100" s="323"/>
    </row>
    <row r="1101" spans="1:10" ht="18" customHeight="1">
      <c r="A1101" s="10"/>
      <c r="B1101" s="323"/>
      <c r="C1101" s="323"/>
      <c r="D1101" s="323"/>
      <c r="E1101" s="323"/>
      <c r="F1101" s="323"/>
      <c r="G1101" s="323"/>
      <c r="H1101" s="323"/>
      <c r="I1101" s="323"/>
      <c r="J1101" s="323"/>
    </row>
    <row r="1102" spans="1:10" ht="18" customHeight="1">
      <c r="A1102" s="10"/>
      <c r="B1102" s="323"/>
      <c r="C1102" s="323"/>
      <c r="D1102" s="323"/>
      <c r="E1102" s="323"/>
      <c r="F1102" s="323"/>
      <c r="G1102" s="323"/>
      <c r="H1102" s="323"/>
      <c r="I1102" s="323"/>
      <c r="J1102" s="323"/>
    </row>
    <row r="1103" spans="1:10" ht="18" customHeight="1">
      <c r="A1103" s="10"/>
      <c r="B1103" s="323"/>
      <c r="C1103" s="323"/>
      <c r="D1103" s="323"/>
      <c r="E1103" s="323"/>
      <c r="F1103" s="323"/>
      <c r="G1103" s="323"/>
      <c r="H1103" s="323"/>
      <c r="I1103" s="323"/>
      <c r="J1103" s="323"/>
    </row>
    <row r="1104" spans="1:10" ht="18" customHeight="1">
      <c r="A1104" s="10"/>
      <c r="B1104" s="323"/>
      <c r="C1104" s="323"/>
      <c r="D1104" s="323"/>
      <c r="E1104" s="323"/>
      <c r="F1104" s="323"/>
      <c r="G1104" s="323"/>
      <c r="H1104" s="323"/>
      <c r="I1104" s="323"/>
      <c r="J1104" s="323"/>
    </row>
    <row r="1105" spans="1:10" ht="18" customHeight="1">
      <c r="A1105" s="10"/>
      <c r="B1105" s="330"/>
      <c r="C1105" s="330"/>
      <c r="D1105" s="330"/>
      <c r="E1105" s="330"/>
      <c r="F1105" s="330"/>
      <c r="G1105" s="330"/>
      <c r="H1105" s="330"/>
      <c r="I1105" s="330"/>
      <c r="J1105" s="330"/>
    </row>
    <row r="1106" spans="1:10" ht="18" customHeight="1">
      <c r="A1106" s="10"/>
      <c r="B1106" s="328"/>
      <c r="C1106" s="328"/>
      <c r="D1106" s="328"/>
      <c r="E1106" s="328"/>
      <c r="F1106" s="328"/>
      <c r="G1106" s="328"/>
      <c r="H1106" s="328"/>
      <c r="I1106" s="329"/>
      <c r="J1106" s="329"/>
    </row>
    <row r="1107" spans="1:10" ht="10.5" customHeight="1">
      <c r="A1107" s="10"/>
      <c r="B1107" s="10"/>
      <c r="C1107" s="10"/>
      <c r="D1107" s="10"/>
      <c r="E1107" s="10"/>
      <c r="F1107" s="10"/>
      <c r="G1107" s="10"/>
      <c r="H1107" s="10"/>
      <c r="I1107" s="51"/>
    </row>
  </sheetData>
  <customSheetViews>
    <customSheetView guid="{5556DC96-D068-44A2-945F-92CF014D11AC}" state="hidden">
      <selection activeCell="E924" sqref="E924"/>
      <rowBreaks count="25" manualBreakCount="25">
        <brk id="48" max="16383" man="1"/>
        <brk id="93" max="16383" man="1"/>
        <brk id="132" max="16383" man="1"/>
        <brk id="173" max="16383" man="1"/>
        <brk id="214" max="16383" man="1"/>
        <brk id="253" max="16383" man="1"/>
        <brk id="292" max="16383" man="1"/>
        <brk id="333" max="16383" man="1"/>
        <brk id="372" max="16383" man="1"/>
        <brk id="411" max="16383" man="1"/>
        <brk id="452" max="16383" man="1"/>
        <brk id="492" max="16383" man="1"/>
        <brk id="533" max="16383" man="1"/>
        <brk id="573" max="16383" man="1"/>
        <brk id="614" max="16383" man="1"/>
        <brk id="648" max="16383" man="1"/>
        <brk id="698" max="8" man="1"/>
        <brk id="746" max="8" man="1"/>
        <brk id="794" max="9" man="1"/>
        <brk id="842" max="9" man="1"/>
        <brk id="890" max="16383" man="1"/>
        <brk id="933" max="16383" man="1"/>
        <brk id="973" max="16383" man="1"/>
        <brk id="1021" max="16383" man="1"/>
        <brk id="1062" max="8" man="1"/>
      </rowBreaks>
      <pageMargins left="0" right="0" top="0" bottom="0" header="0" footer="0"/>
      <printOptions horizontalCentered="1" verticalCentered="1"/>
      <pageSetup scale="80" orientation="portrait" horizontalDpi="4294967292" verticalDpi="4294967292" r:id="rId1"/>
      <headerFooter alignWithMargins="0"/>
    </customSheetView>
  </customSheetViews>
  <mergeCells count="64">
    <mergeCell ref="T694:U694"/>
    <mergeCell ref="C665:D665"/>
    <mergeCell ref="E665:F665"/>
    <mergeCell ref="T692:U692"/>
    <mergeCell ref="G665:H665"/>
    <mergeCell ref="B9:I9"/>
    <mergeCell ref="B10:I10"/>
    <mergeCell ref="B11:I11"/>
    <mergeCell ref="B13:I13"/>
    <mergeCell ref="B1061:C1061"/>
    <mergeCell ref="D1060:E1060"/>
    <mergeCell ref="F1060:G1060"/>
    <mergeCell ref="D1061:E1061"/>
    <mergeCell ref="F1061:G1061"/>
    <mergeCell ref="C764:J764"/>
    <mergeCell ref="C860:J860"/>
    <mergeCell ref="C861:F861"/>
    <mergeCell ref="G861:J861"/>
    <mergeCell ref="C765:F765"/>
    <mergeCell ref="G765:J765"/>
    <mergeCell ref="C812:J812"/>
    <mergeCell ref="B51:H51"/>
    <mergeCell ref="B58:I58"/>
    <mergeCell ref="B59:I59"/>
    <mergeCell ref="B60:H60"/>
    <mergeCell ref="B14:I14"/>
    <mergeCell ref="B15:I15"/>
    <mergeCell ref="B16:I16"/>
    <mergeCell ref="C49:F49"/>
    <mergeCell ref="B37:H37"/>
    <mergeCell ref="B38:H38"/>
    <mergeCell ref="B39:H39"/>
    <mergeCell ref="B40:H40"/>
    <mergeCell ref="B41:H41"/>
    <mergeCell ref="B62:H62"/>
    <mergeCell ref="B80:C80"/>
    <mergeCell ref="D76:G76"/>
    <mergeCell ref="E91:F91"/>
    <mergeCell ref="E92:F92"/>
    <mergeCell ref="D82:E82"/>
    <mergeCell ref="D81:G81"/>
    <mergeCell ref="D64:H64"/>
    <mergeCell ref="B85:C85"/>
    <mergeCell ref="D85:G85"/>
    <mergeCell ref="B83:C83"/>
    <mergeCell ref="D83:G83"/>
    <mergeCell ref="B84:C84"/>
    <mergeCell ref="D84:G84"/>
    <mergeCell ref="E902:F902"/>
    <mergeCell ref="A1042:I1042"/>
    <mergeCell ref="D77:G77"/>
    <mergeCell ref="D78:G78"/>
    <mergeCell ref="D79:E79"/>
    <mergeCell ref="D80:E80"/>
    <mergeCell ref="B81:C81"/>
    <mergeCell ref="E89:F89"/>
    <mergeCell ref="E90:F90"/>
    <mergeCell ref="D894:F894"/>
    <mergeCell ref="C813:F813"/>
    <mergeCell ref="G813:J813"/>
    <mergeCell ref="C717:F717"/>
    <mergeCell ref="G717:J717"/>
    <mergeCell ref="C716:J716"/>
    <mergeCell ref="F697:G697"/>
  </mergeCells>
  <phoneticPr fontId="20" type="noConversion"/>
  <dataValidations xWindow="34873" yWindow="685" count="9">
    <dataValidation type="whole" operator="greaterThan" allowBlank="1" showInputMessage="1" showErrorMessage="1" error="This is a head count._x000a__x000a_Please enter WHOLE NUMBERS ONLY!" sqref="C1018 C1006 C140:C164 C181:C205 F140:F164 F181:F205 C668:D694 G103:G126 D102:D126 G767:H767 G828:H828 G732:H732 C735:D735 C722:D722 C732:D732 E719:F743 I719:J743 G735:H735 G722:H722 C828:D828 C831:D831 C818:D818 E815:F839 I815:J839 G831:H831 G818:H818 C771:D771 C767:D767 E767:F791 I767:J791 G771:H771 C863:D863 C867:D867 E863:F887 I863:J887 G867:H867 G863:H863" xr:uid="{00000000-0002-0000-4700-000000000000}">
      <formula1>0</formula1>
    </dataValidation>
    <dataValidation type="whole" operator="lessThanOrEqual" allowBlank="1" showInputMessage="1" showErrorMessage="1" error="This number must be less than or equal to the total number of participants for this sport!_x000a__x000a_Please be sure to enter WHOLE NUMBERS ONLY." sqref="E668:F694" xr:uid="{00000000-0002-0000-4700-000001000000}">
      <formula1>C668</formula1>
    </dataValidation>
    <dataValidation type="whole" operator="lessThanOrEqual" allowBlank="1" showInputMessage="1" showErrorMessage="1" error="This number must be less than or equal to the total number of participants for this sport!_x000a__x000a_Please be sure to enter WHOLE NUMBERS ONLY." sqref="E670:E694 F669:F694" xr:uid="{00000000-0002-0000-4700-000002000000}">
      <formula1>C668</formula1>
    </dataValidation>
    <dataValidation type="whole" operator="lessThanOrEqual" allowBlank="1" showInputMessage="1" showErrorMessage="1" error="This number must be less than or equal to the number of participants from this sport participating on a second team!_x000a__x000a_Please be sure to enter WHOLE NUMBERS ONLY." sqref="G668:G694" xr:uid="{00000000-0002-0000-4700-000003000000}">
      <formula1>E668</formula1>
    </dataValidation>
    <dataValidation type="whole" operator="lessThanOrEqual" allowBlank="1" showInputMessage="1" showErrorMessage="1" error="This number must be less than or equal to the number of participants in this sport participating on a second team!_x000a__x000a_Please be sure to enter WHOLE NUMBERS ONLY." sqref="H668:H694" xr:uid="{00000000-0002-0000-4700-000004000000}">
      <formula1>F668</formula1>
    </dataValidation>
    <dataValidation type="whole" operator="lessThan" allowBlank="1" showInputMessage="1" showErrorMessage="1" error="This is a head count._x000a__x000a_The number of students receiving athletic aid must be less than or equal to the number of equivalencies._x000a__x000a_Please check and enter WHOLE NUMBERS ONLY!" sqref="D103:D126" xr:uid="{00000000-0002-0000-4700-000005000000}">
      <formula1>C103</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D102:D126 G102 G104:G126" xr:uid="{00000000-0002-0000-4700-000006000000}">
      <formula1>C102</formula1>
    </dataValidation>
    <dataValidation type="whole" operator="lessThanOrEqual" allowBlank="1" showInputMessage="1" showErrorMessage="1" error="This is a head count._x000a__x000a_The number of students receiving athletic aid must be less than or equal to the number of equivalencies._x000a__x000a_Please check and enter WHOLE NUMBERS ONLY!" sqref="G103:G126" xr:uid="{00000000-0002-0000-4700-000007000000}">
      <formula1>C103</formula1>
    </dataValidation>
    <dataValidation type="whole" operator="greaterThan" allowBlank="1" showInputMessage="1" showErrorMessage="1" error="This is a head count._x000a__x000a_Please enter WHOLE NUMBERS ONLY!" prompt="Please enter FT or PT University Employee status as well !" sqref="C719:D721 C723:D731 C733:D734 C736:D743 G719:H721 G723:H731 G733:H734 G736:H743 C815:D817 C819:D827 C829:D830 C832:D839 G815:H817 G819:H827 G829:H830 G832:H839 C768:D770 C772:D791 G768:H770 G772:H791 C864:D866 C868:D887 G864:H866 G868:H887" xr:uid="{00000000-0002-0000-4700-000008000000}">
      <formula1>0</formula1>
    </dataValidation>
  </dataValidations>
  <printOptions horizontalCentered="1" verticalCentered="1"/>
  <pageMargins left="0.25" right="0.25" top="0.5" bottom="0" header="0" footer="0"/>
  <pageSetup scale="80" orientation="portrait" horizontalDpi="4294967292" verticalDpi="4294967292" r:id="rId2"/>
  <headerFooter alignWithMargins="0"/>
  <rowBreaks count="25" manualBreakCount="25">
    <brk id="48" max="16383" man="1"/>
    <brk id="93" max="16383" man="1"/>
    <brk id="132" max="16383" man="1"/>
    <brk id="173" max="16383" man="1"/>
    <brk id="214" max="16383" man="1"/>
    <brk id="253" max="16383" man="1"/>
    <brk id="292" max="16383" man="1"/>
    <brk id="333" max="16383" man="1"/>
    <brk id="372" max="16383" man="1"/>
    <brk id="411" max="16383" man="1"/>
    <brk id="452" max="16383" man="1"/>
    <brk id="492" max="16383" man="1"/>
    <brk id="533" max="16383" man="1"/>
    <brk id="573" max="16383" man="1"/>
    <brk id="614" max="16383" man="1"/>
    <brk id="648" max="16383" man="1"/>
    <brk id="698" max="8" man="1"/>
    <brk id="746" max="8" man="1"/>
    <brk id="794" max="9" man="1"/>
    <brk id="842" max="9" man="1"/>
    <brk id="890" max="16383" man="1"/>
    <brk id="933" max="16383" man="1"/>
    <brk id="973" max="16383" man="1"/>
    <brk id="1021" max="16383" man="1"/>
    <brk id="1062" max="8" man="1"/>
  </rowBreak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1">
    <tabColor indexed="10"/>
    <pageSetUpPr fitToPage="1"/>
  </sheetPr>
  <dimension ref="A1:L39"/>
  <sheetViews>
    <sheetView topLeftCell="A5" workbookViewId="0">
      <selection activeCell="B6" sqref="B6:G39"/>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119.5" customHeight="1">
      <c r="A1" s="687">
        <f>'TOTALS rev &amp; exp categories'!A7</f>
        <v>4</v>
      </c>
      <c r="B1" s="769" t="str">
        <f>'TOTALS rev &amp; exp categories'!B7</f>
        <v>Direct Institutional Support.</v>
      </c>
      <c r="C1" s="768">
        <f>'TOTALS rev &amp; exp categories'!C7</f>
        <v>0</v>
      </c>
      <c r="D1" s="861" t="str">
        <f>'TOTALS rev &amp; exp categories'!D7</f>
        <v xml:space="preserve">Input direct funds provided by the institution to athletics for the operations of intercollegiate athletics including: 
• Unrestricted funds allocated to the athletics department by the university (e.g. state funds, tuition, tuition discounts/waivers, transfers)
• Federal work study support for student workers employed by athletics.
• Endowment unrestricted income, spending policy distributions and other investment income distributed to athletics in the reporting year to support athletic operations. Athletics restricted endowment income for athletics should be reported in Category 17.
</v>
      </c>
      <c r="E1" s="861"/>
      <c r="F1" s="861"/>
      <c r="G1" s="861"/>
      <c r="H1" s="861"/>
      <c r="I1" s="861"/>
      <c r="J1" s="861"/>
      <c r="K1" s="861"/>
      <c r="L1" s="598"/>
    </row>
    <row r="2" spans="1:12" ht="15" thickBot="1"/>
    <row r="3" spans="1:12" ht="29.5" thickBot="1">
      <c r="C3" s="675" t="s">
        <v>34</v>
      </c>
      <c r="E3" s="675" t="s">
        <v>35</v>
      </c>
      <c r="G3" s="675" t="s">
        <v>189</v>
      </c>
    </row>
    <row r="4" spans="1:12" ht="44" thickBot="1">
      <c r="B4" s="680" t="s">
        <v>191</v>
      </c>
      <c r="C4" s="763" t="str">
        <f>$B$1</f>
        <v>Direct Institutional Support.</v>
      </c>
      <c r="E4" s="763" t="str">
        <f>$B$1</f>
        <v>Direct Institutional Support.</v>
      </c>
      <c r="G4" s="680" t="str">
        <f>$B$1</f>
        <v>Direct Institutional Support.</v>
      </c>
      <c r="J4" s="551" t="s">
        <v>190</v>
      </c>
      <c r="K4" s="551"/>
    </row>
    <row r="5" spans="1:12" ht="15" thickBot="1">
      <c r="B5" s="681"/>
      <c r="C5" s="681">
        <f>$A$1</f>
        <v>4</v>
      </c>
      <c r="E5" s="681">
        <f>$A$1</f>
        <v>4</v>
      </c>
      <c r="G5" s="681">
        <f>$A$1</f>
        <v>4</v>
      </c>
      <c r="J5" s="761" t="s">
        <v>192</v>
      </c>
      <c r="K5" s="762">
        <f>$C$39</f>
        <v>0</v>
      </c>
    </row>
    <row r="6" spans="1:12" ht="15" thickBot="1">
      <c r="B6" s="842" t="s">
        <v>38</v>
      </c>
      <c r="C6" s="675"/>
      <c r="D6" s="581"/>
      <c r="E6" s="675"/>
      <c r="F6" s="581"/>
      <c r="G6" s="763"/>
      <c r="J6" s="764" t="s">
        <v>193</v>
      </c>
      <c r="K6" s="762">
        <f>$E$39</f>
        <v>0</v>
      </c>
    </row>
    <row r="7" spans="1:12" ht="15" thickBot="1">
      <c r="B7" s="613" t="s">
        <v>39</v>
      </c>
      <c r="C7" s="682"/>
      <c r="E7" s="765"/>
      <c r="G7" s="765"/>
      <c r="J7" s="772" t="s">
        <v>194</v>
      </c>
      <c r="K7" s="762">
        <f>$G$39</f>
        <v>0</v>
      </c>
    </row>
    <row r="8" spans="1:12" ht="15" thickBot="1">
      <c r="B8" s="613" t="s">
        <v>41</v>
      </c>
      <c r="C8" s="682"/>
      <c r="E8" s="682"/>
      <c r="G8" s="765"/>
      <c r="J8" s="551" t="s">
        <v>195</v>
      </c>
      <c r="K8" s="774">
        <f>SUM(K5:K7)</f>
        <v>0</v>
      </c>
    </row>
    <row r="9" spans="1:12" ht="15" thickBot="1">
      <c r="A9" s="666"/>
      <c r="B9" s="613" t="s">
        <v>43</v>
      </c>
      <c r="C9" s="765"/>
      <c r="E9" s="682"/>
      <c r="G9" s="765"/>
    </row>
    <row r="10" spans="1:12" ht="15" thickBot="1">
      <c r="A10" s="666"/>
      <c r="B10" s="613" t="s">
        <v>45</v>
      </c>
      <c r="C10" s="682"/>
      <c r="E10" s="682"/>
      <c r="G10" s="682"/>
    </row>
    <row r="11" spans="1:12" ht="15" thickBot="1">
      <c r="A11" s="666"/>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A14" s="666"/>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phoneticPr fontId="20" type="noConversion"/>
  <conditionalFormatting sqref="C1">
    <cfRule type="cellIs" dxfId="60" priority="17" stopIfTrue="1" operator="notEqual">
      <formula>$K$8</formula>
    </cfRule>
  </conditionalFormatting>
  <hyperlinks>
    <hyperlink ref="B1" location="'TOTALS rev &amp; exp categories'!B7" display="'TOTALS rev &amp; exp categories'!B7" xr:uid="{00000000-0004-0000-07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indexed="10"/>
    <pageSetUpPr fitToPage="1"/>
  </sheetPr>
  <dimension ref="A1:L39"/>
  <sheetViews>
    <sheetView topLeftCell="A5" workbookViewId="0">
      <selection activeCell="B6" sqref="B6:G39"/>
    </sheetView>
  </sheetViews>
  <sheetFormatPr defaultColWidth="8.7265625" defaultRowHeight="14.5"/>
  <cols>
    <col min="1" max="1" width="3.81640625" style="550" customWidth="1"/>
    <col min="2" max="2" width="23" style="550" customWidth="1"/>
    <col min="3" max="3" width="15.453125" style="550" customWidth="1"/>
    <col min="4" max="4" width="1.81640625" style="550" customWidth="1"/>
    <col min="5" max="5" width="15.453125" style="550" customWidth="1"/>
    <col min="6" max="6" width="1.54296875" style="550" customWidth="1"/>
    <col min="7" max="7" width="15.453125" style="550" customWidth="1"/>
    <col min="8" max="8" width="9.453125" style="550" bestFit="1" customWidth="1"/>
    <col min="9" max="9" width="8.7265625" style="550"/>
    <col min="10" max="10" width="11.81640625" style="550" customWidth="1"/>
    <col min="11" max="11" width="15.453125" style="550" customWidth="1"/>
    <col min="12" max="16384" width="8.7265625" style="550"/>
  </cols>
  <sheetData>
    <row r="1" spans="1:12" s="679" customFormat="1" ht="79.5" customHeight="1">
      <c r="A1" s="687">
        <f>'TOTALS rev &amp; exp categories'!A8</f>
        <v>5</v>
      </c>
      <c r="B1" s="769" t="str">
        <f>'TOTALS rev &amp; exp categories'!B8</f>
        <v>Less-Transfers to Institution.</v>
      </c>
      <c r="C1" s="770">
        <f>'TOTALS rev &amp; exp categories'!C8</f>
        <v>0</v>
      </c>
      <c r="D1" s="861" t="str">
        <f>'TOTALS rev &amp; exp categories'!D8</f>
        <v>If the institution allocated funds to athletics as represented in Categories 3-4 and the athletics department provided a transfer of funds back to the institution in the reporting year, report the transfer amount as a negative in this category. The transfer amount may not exceed the total of Categories 3-4. Transfers back to the institution in excess of Categories 3-4 should be reported in Category 50 - excess transfers to institution.</v>
      </c>
      <c r="E1" s="861"/>
      <c r="F1" s="861"/>
      <c r="G1" s="861"/>
      <c r="H1" s="861"/>
      <c r="I1" s="861"/>
      <c r="J1" s="861"/>
      <c r="K1" s="861"/>
      <c r="L1" s="598"/>
    </row>
    <row r="2" spans="1:12" ht="15" thickBot="1"/>
    <row r="3" spans="1:12" ht="29.5" thickBot="1">
      <c r="C3" s="675" t="s">
        <v>34</v>
      </c>
      <c r="E3" s="675" t="s">
        <v>35</v>
      </c>
      <c r="G3" s="675" t="s">
        <v>189</v>
      </c>
    </row>
    <row r="4" spans="1:12" ht="29.5" thickBot="1">
      <c r="B4" s="680" t="s">
        <v>191</v>
      </c>
      <c r="C4" s="763" t="str">
        <f>$B$1</f>
        <v>Less-Transfers to Institution.</v>
      </c>
      <c r="E4" s="763" t="str">
        <f>$B$1</f>
        <v>Less-Transfers to Institution.</v>
      </c>
      <c r="G4" s="680" t="str">
        <f>$B$1</f>
        <v>Less-Transfers to Institution.</v>
      </c>
      <c r="J4" s="551" t="s">
        <v>190</v>
      </c>
      <c r="K4" s="551"/>
    </row>
    <row r="5" spans="1:12" ht="15" thickBot="1">
      <c r="B5" s="681"/>
      <c r="C5" s="681">
        <f>$A$1</f>
        <v>5</v>
      </c>
      <c r="E5" s="681">
        <f>$A$1</f>
        <v>5</v>
      </c>
      <c r="G5" s="681">
        <f>$A$1</f>
        <v>5</v>
      </c>
      <c r="J5" s="761" t="s">
        <v>192</v>
      </c>
      <c r="K5" s="766">
        <f>C39</f>
        <v>0</v>
      </c>
    </row>
    <row r="6" spans="1:12" ht="15" thickBot="1">
      <c r="B6" s="842" t="s">
        <v>38</v>
      </c>
      <c r="C6" s="675"/>
      <c r="D6" s="581"/>
      <c r="E6" s="675"/>
      <c r="F6" s="581"/>
      <c r="G6" s="763"/>
      <c r="J6" s="771" t="s">
        <v>193</v>
      </c>
      <c r="K6" s="766">
        <f>E39</f>
        <v>0</v>
      </c>
    </row>
    <row r="7" spans="1:12" ht="15" thickBot="1">
      <c r="A7" s="666"/>
      <c r="B7" s="613" t="s">
        <v>39</v>
      </c>
      <c r="C7" s="682"/>
      <c r="E7" s="765"/>
      <c r="G7" s="765"/>
      <c r="J7" s="773" t="s">
        <v>194</v>
      </c>
      <c r="K7" s="766">
        <f>G39</f>
        <v>0</v>
      </c>
    </row>
    <row r="8" spans="1:12" ht="15" thickBot="1">
      <c r="B8" s="613" t="s">
        <v>41</v>
      </c>
      <c r="C8" s="682"/>
      <c r="E8" s="682"/>
      <c r="G8" s="765"/>
      <c r="J8" s="551" t="s">
        <v>195</v>
      </c>
      <c r="K8" s="775">
        <f>SUM(K5:K7)</f>
        <v>0</v>
      </c>
    </row>
    <row r="9" spans="1:12" ht="15" thickBot="1">
      <c r="B9" s="613" t="s">
        <v>43</v>
      </c>
      <c r="C9" s="765"/>
      <c r="E9" s="682"/>
      <c r="G9" s="765"/>
    </row>
    <row r="10" spans="1:12" ht="15" thickBot="1">
      <c r="A10" s="666"/>
      <c r="B10" s="613" t="s">
        <v>45</v>
      </c>
      <c r="C10" s="682"/>
      <c r="E10" s="682"/>
      <c r="G10" s="682"/>
    </row>
    <row r="11" spans="1:12" ht="15" thickBot="1">
      <c r="B11" s="613" t="s">
        <v>46</v>
      </c>
      <c r="C11" s="765"/>
      <c r="E11" s="682"/>
      <c r="G11" s="765"/>
    </row>
    <row r="12" spans="1:12" ht="15" thickBot="1">
      <c r="B12" s="613" t="s">
        <v>47</v>
      </c>
      <c r="C12" s="682"/>
      <c r="E12" s="682"/>
      <c r="G12" s="682"/>
    </row>
    <row r="13" spans="1:12" ht="15" thickBot="1">
      <c r="B13" s="613" t="s">
        <v>48</v>
      </c>
      <c r="C13" s="765"/>
      <c r="E13" s="682"/>
      <c r="G13" s="765"/>
    </row>
    <row r="14" spans="1:12" ht="15" thickBot="1">
      <c r="B14" s="613" t="s">
        <v>49</v>
      </c>
      <c r="C14" s="682"/>
      <c r="E14" s="765"/>
      <c r="G14" s="765"/>
    </row>
    <row r="15" spans="1:12" ht="15" thickBot="1">
      <c r="B15" s="613" t="s">
        <v>50</v>
      </c>
      <c r="C15" s="682"/>
      <c r="E15" s="682"/>
      <c r="G15" s="682"/>
    </row>
    <row r="16" spans="1:12" ht="15" thickBot="1">
      <c r="B16" s="613" t="s">
        <v>51</v>
      </c>
      <c r="C16" s="682"/>
      <c r="E16" s="682"/>
      <c r="G16" s="682"/>
    </row>
    <row r="17" spans="2:7" ht="15" thickBot="1">
      <c r="B17" s="613" t="s">
        <v>52</v>
      </c>
      <c r="C17" s="682"/>
      <c r="E17" s="682"/>
      <c r="G17" s="765"/>
    </row>
    <row r="18" spans="2:7" ht="15" thickBot="1">
      <c r="B18" s="613" t="s">
        <v>53</v>
      </c>
      <c r="C18" s="682"/>
      <c r="E18" s="682"/>
      <c r="G18" s="765"/>
    </row>
    <row r="19" spans="2:7" ht="15" thickBot="1">
      <c r="B19" s="613" t="s">
        <v>54</v>
      </c>
      <c r="C19" s="682"/>
      <c r="E19" s="682"/>
      <c r="G19" s="682"/>
    </row>
    <row r="20" spans="2:7" ht="15" thickBot="1">
      <c r="B20" s="613" t="s">
        <v>55</v>
      </c>
      <c r="C20" s="765"/>
      <c r="E20" s="682"/>
      <c r="G20" s="765"/>
    </row>
    <row r="21" spans="2:7" ht="15" thickBot="1">
      <c r="B21" s="613" t="s">
        <v>56</v>
      </c>
      <c r="C21" s="765"/>
      <c r="E21" s="682"/>
      <c r="G21" s="765"/>
    </row>
    <row r="22" spans="2:7" ht="15" thickBot="1">
      <c r="B22" s="613" t="s">
        <v>57</v>
      </c>
      <c r="C22" s="765"/>
      <c r="E22" s="682"/>
      <c r="G22" s="765"/>
    </row>
    <row r="23" spans="2:7" ht="15" thickBot="1">
      <c r="B23" s="613" t="s">
        <v>58</v>
      </c>
      <c r="C23" s="682"/>
      <c r="E23" s="682"/>
      <c r="G23" s="682"/>
    </row>
    <row r="24" spans="2:7" ht="15" thickBot="1">
      <c r="B24" s="613" t="s">
        <v>59</v>
      </c>
      <c r="C24" s="682"/>
      <c r="E24" s="682"/>
      <c r="G24" s="765"/>
    </row>
    <row r="25" spans="2:7" ht="15" thickBot="1">
      <c r="B25" s="613" t="s">
        <v>60</v>
      </c>
      <c r="C25" s="765"/>
      <c r="E25" s="682"/>
      <c r="G25" s="765"/>
    </row>
    <row r="26" spans="2:7" ht="15" thickBot="1">
      <c r="B26" s="613" t="s">
        <v>61</v>
      </c>
      <c r="C26" s="682"/>
      <c r="E26" s="682"/>
      <c r="G26" s="682"/>
    </row>
    <row r="27" spans="2:7" ht="15" thickBot="1">
      <c r="B27" s="613" t="s">
        <v>62</v>
      </c>
      <c r="C27" s="682"/>
      <c r="E27" s="682"/>
      <c r="G27" s="682"/>
    </row>
    <row r="28" spans="2:7" ht="15" thickBot="1">
      <c r="B28" s="613" t="s">
        <v>63</v>
      </c>
      <c r="C28" s="682"/>
      <c r="E28" s="682"/>
      <c r="G28" s="765"/>
    </row>
    <row r="29" spans="2:7" ht="15" thickBot="1">
      <c r="B29" s="613" t="s">
        <v>64</v>
      </c>
      <c r="C29" s="682"/>
      <c r="E29" s="682"/>
      <c r="G29" s="765"/>
    </row>
    <row r="30" spans="2:7" ht="15" thickBot="1">
      <c r="B30" s="613" t="s">
        <v>65</v>
      </c>
      <c r="C30" s="765"/>
      <c r="E30" s="682"/>
      <c r="G30" s="765"/>
    </row>
    <row r="31" spans="2:7" ht="15" thickBot="1">
      <c r="B31" s="613" t="s">
        <v>66</v>
      </c>
      <c r="C31" s="682"/>
      <c r="E31" s="682"/>
      <c r="G31" s="765"/>
    </row>
    <row r="32" spans="2:7" ht="15" thickBot="1">
      <c r="B32" s="613" t="s">
        <v>67</v>
      </c>
      <c r="C32" s="682"/>
      <c r="E32" s="682"/>
      <c r="G32" s="765"/>
    </row>
    <row r="33" spans="1:7" ht="15" thickBot="1">
      <c r="B33" s="613" t="s">
        <v>68</v>
      </c>
      <c r="C33" s="682"/>
      <c r="E33" s="765"/>
      <c r="G33" s="682"/>
    </row>
    <row r="34" spans="1:7" ht="15" thickBot="1">
      <c r="B34" s="613" t="s">
        <v>69</v>
      </c>
      <c r="C34" s="682"/>
      <c r="E34" s="682"/>
      <c r="G34" s="682"/>
    </row>
    <row r="35" spans="1:7" ht="15" thickBot="1">
      <c r="B35" s="613"/>
      <c r="C35" s="682"/>
      <c r="E35" s="682"/>
      <c r="G35" s="682"/>
    </row>
    <row r="36" spans="1:7" ht="15" thickBot="1">
      <c r="A36" s="666"/>
      <c r="B36" s="618"/>
      <c r="C36" s="682"/>
      <c r="E36" s="682"/>
      <c r="G36" s="682"/>
    </row>
    <row r="37" spans="1:7" ht="15" thickBot="1">
      <c r="A37" s="666"/>
      <c r="B37" s="683" t="s">
        <v>196</v>
      </c>
      <c r="C37" s="684">
        <f>SUM(C6:C35)</f>
        <v>0</v>
      </c>
      <c r="E37" s="684">
        <f>SUM(E6:E35)</f>
        <v>0</v>
      </c>
      <c r="G37" s="684">
        <f>SUM(G6:G35)</f>
        <v>0</v>
      </c>
    </row>
    <row r="38" spans="1:7" ht="29.5" thickBot="1">
      <c r="A38" s="666"/>
      <c r="B38" s="685" t="s">
        <v>197</v>
      </c>
      <c r="C38" s="692"/>
      <c r="E38" s="692"/>
      <c r="G38" s="682"/>
    </row>
    <row r="39" spans="1:7" ht="15" thickBot="1">
      <c r="B39" s="715" t="s">
        <v>198</v>
      </c>
      <c r="C39" s="762">
        <f>C37+C38</f>
        <v>0</v>
      </c>
      <c r="E39" s="762">
        <f>E37+E38</f>
        <v>0</v>
      </c>
      <c r="G39" s="766">
        <f>G37+G38</f>
        <v>0</v>
      </c>
    </row>
  </sheetData>
  <sheetProtection formatCells="0" formatColumns="0" formatRows="0"/>
  <customSheetViews>
    <customSheetView guid="{5556DC96-D068-44A2-945F-92CF014D11AC}" fitToPage="1">
      <pageMargins left="0" right="0" top="0" bottom="0" header="0" footer="0"/>
      <printOptions gridLines="1"/>
      <pageSetup scale="78" orientation="portrait" r:id="rId1"/>
      <headerFooter alignWithMargins="0">
        <oddFooter>&amp;L&amp;8File: &amp;Z&amp;F
Sheet: &amp;A&amp;R&amp;8&amp;P of &amp;N</oddFooter>
      </headerFooter>
    </customSheetView>
  </customSheetViews>
  <mergeCells count="1">
    <mergeCell ref="D1:K1"/>
  </mergeCells>
  <conditionalFormatting sqref="C1">
    <cfRule type="cellIs" dxfId="59" priority="19" stopIfTrue="1" operator="notEqual">
      <formula>$K$8</formula>
    </cfRule>
  </conditionalFormatting>
  <hyperlinks>
    <hyperlink ref="B1" location="'TOTALS rev &amp; exp categories'!B8" display="'TOTALS rev &amp; exp categories'!B8" xr:uid="{00000000-0004-0000-0800-000000000000}"/>
  </hyperlinks>
  <printOptions gridLines="1"/>
  <pageMargins left="0.5" right="0.5" top="0.5" bottom="0.5" header="0.25" footer="0.25"/>
  <pageSetup scale="78" orientation="portrait" r:id="rId2"/>
  <headerFooter alignWithMargins="0">
    <oddFooter>&amp;L&amp;8File: &amp;Z&amp;F
Sheet: &amp;A&amp;R&amp;8&amp;P of &amp;N</oddFooter>
  </headerFooter>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Core.Financial - accounting records - Excel" ma:contentTypeID="0x010100005E15BD0F35754FAE9ABDACB714BD22010B0093A2475272D0B147922E2F67BBCFEBCC" ma:contentTypeVersion="47" ma:contentTypeDescription="Accounting records to be retained for 5 years." ma:contentTypeScope="" ma:versionID="652a301aa769314b3184bc98b5a36963">
  <xsd:schema xmlns:xsd="http://www.w3.org/2001/XMLSchema" xmlns:xs="http://www.w3.org/2001/XMLSchema" xmlns:p="http://schemas.microsoft.com/office/2006/metadata/properties" xmlns:ns2="d40b4a1a-689e-4d4d-aa0b-3ed2d47c654e" xmlns:ns3="ad8d2972-f85e-4cfe-9e39-4d46c6967411" xmlns:ns5="95b38159-1625-4847-9336-570032e71841" targetNamespace="http://schemas.microsoft.com/office/2006/metadata/properties" ma:root="true" ma:fieldsID="4dbcb7839323ec6bd22aad75906766a5" ns2:_="" ns3:_="" ns5:_="">
    <xsd:import namespace="d40b4a1a-689e-4d4d-aa0b-3ed2d47c654e"/>
    <xsd:import namespace="ad8d2972-f85e-4cfe-9e39-4d46c6967411"/>
    <xsd:import namespace="95b38159-1625-4847-9336-570032e71841"/>
    <xsd:element name="properties">
      <xsd:complexType>
        <xsd:sequence>
          <xsd:element name="documentManagement">
            <xsd:complexType>
              <xsd:all>
                <xsd:element ref="ns2:Document_x0020_Type" minOccurs="0"/>
                <xsd:element ref="ns3:Championship" minOccurs="0"/>
                <xsd:element ref="ns3:Division" minOccurs="0"/>
                <xsd:element ref="ns3:Committee" minOccurs="0"/>
                <xsd:element ref="ns3:Academic_x005f_x002F_Fiscal_x005f_x0020_Year" minOccurs="0"/>
                <xsd:element ref="ns2:FINAK" minOccurs="0"/>
                <xsd:element ref="ns3:Program" minOccurs="0"/>
                <xsd:element ref="ns3:Document_x0020_Description" minOccurs="0"/>
                <xsd:element ref="ns2:Link" minOccurs="0"/>
                <xsd:element ref="ns2:MediaServiceMetadata" minOccurs="0"/>
                <xsd:element ref="ns2:MediaServiceFastMetadata" minOccurs="0"/>
                <xsd:element ref="ns2:MediaServiceDateTaken" minOccurs="0"/>
                <xsd:element ref="ns2:MediaServiceAutoTags" minOccurs="0"/>
                <xsd:element ref="ns2:MediaServiceOCR" minOccurs="0"/>
                <xsd:element ref="ns2:MediaServiceEventHashCode" minOccurs="0"/>
                <xsd:element ref="ns2:MediaServiceGenerationTime" minOccurs="0"/>
                <xsd:element ref="ns5:SharedWithUsers" minOccurs="0"/>
                <xsd:element ref="ns5:SharedWithDetails"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0b4a1a-689e-4d4d-aa0b-3ed2d47c654e" elementFormDefault="qualified">
    <xsd:import namespace="http://schemas.microsoft.com/office/2006/documentManagement/types"/>
    <xsd:import namespace="http://schemas.microsoft.com/office/infopath/2007/PartnerControls"/>
    <xsd:element name="Document_x0020_Type" ma:index="3" nillable="true" ma:displayName="Document Type" ma:list="{d266928a-79dd-4d67-a2e3-1cb2671caa27}" ma:internalName="Document_x0020_Type0" ma:readOnly="false" ma:showField="Title" ma:web="ad8d2972-f85e-4cfe-9e39-4d46c6967411">
      <xsd:simpleType>
        <xsd:restriction base="dms:Lookup"/>
      </xsd:simpleType>
    </xsd:element>
    <xsd:element name="FINAK" ma:index="8" nillable="true" ma:displayName="FINAL" ma:default="1" ma:indexed="true" ma:internalName="FINAK" ma:readOnly="false">
      <xsd:simpleType>
        <xsd:restriction base="dms:Boolean"/>
      </xsd:simpleType>
    </xsd:element>
    <xsd:element name="Link" ma:index="14" nillable="true" ma:displayName="Link" ma:format="Hyperlink" ma:internalName="Link"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18" nillable="true" ma:displayName="MediaServiceMetadata" ma:hidden="true" ma:internalName="MediaServiceMetadata" ma:readOnly="true">
      <xsd:simpleType>
        <xsd:restriction base="dms:Note"/>
      </xsd:simpleType>
    </xsd:element>
    <xsd:element name="MediaServiceFastMetadata" ma:index="19" nillable="true" ma:displayName="MediaServiceFastMetadata" ma:hidden="true" ma:internalName="MediaServiceFastMetadata" ma:readOnly="true">
      <xsd:simpleType>
        <xsd:restriction base="dms:Note"/>
      </xsd:simpleType>
    </xsd:element>
    <xsd:element name="MediaServiceDateTaken" ma:index="20" nillable="true" ma:displayName="MediaServiceDateTaken" ma:hidden="true" ma:internalName="MediaServiceDateTaken" ma:readOnly="true">
      <xsd:simpleType>
        <xsd:restriction base="dms:Text"/>
      </xsd:simpleType>
    </xsd:element>
    <xsd:element name="MediaServiceAutoTags" ma:index="21" nillable="true" ma:displayName="MediaServiceAutoTags" ma:internalName="MediaServiceAutoTags" ma:readOnly="true">
      <xsd:simpleType>
        <xsd:restriction base="dms:Text"/>
      </xsd:simpleType>
    </xsd:element>
    <xsd:element name="MediaServiceOCR" ma:index="22" nillable="true" ma:displayName="MediaServiceOCR" ma:internalName="MediaServiceOCR" ma:readOnly="true">
      <xsd:simpleType>
        <xsd:restriction base="dms:Note">
          <xsd:maxLength value="255"/>
        </xsd:restriction>
      </xsd:simpleType>
    </xsd:element>
    <xsd:element name="MediaServiceEventHashCode" ma:index="23" nillable="true" ma:displayName="MediaServiceEventHashCode" ma:hidden="true" ma:internalName="MediaServiceEventHashCode" ma:readOnly="true">
      <xsd:simpleType>
        <xsd:restriction base="dms:Text"/>
      </xsd:simpleType>
    </xsd:element>
    <xsd:element name="MediaServiceGenerationTime" ma:index="24" nillable="true" ma:displayName="MediaServiceGenerationTime" ma:hidden="true" ma:internalName="MediaServiceGenerationTime" ma:readOnly="true">
      <xsd:simpleType>
        <xsd:restriction base="dms:Text"/>
      </xsd:simpleType>
    </xsd:element>
    <xsd:element name="MediaServiceLocation" ma:index="27" nillable="true" ma:displayName="Location" ma:internalName="MediaServiceLocation" ma:readOnly="true">
      <xsd:simpleType>
        <xsd:restriction base="dms:Text"/>
      </xsd:simpleType>
    </xsd:element>
    <xsd:element name="MediaServiceAutoKeyPoints" ma:index="28" nillable="true" ma:displayName="MediaServiceAutoKeyPoints" ma:hidden="true" ma:internalName="MediaServiceAutoKeyPoints" ma:readOnly="true">
      <xsd:simpleType>
        <xsd:restriction base="dms:Note"/>
      </xsd:simpleType>
    </xsd:element>
    <xsd:element name="MediaServiceKeyPoints" ma:index="29" nillable="true" ma:displayName="KeyPoints" ma:internalName="MediaServiceKeyPoints" ma:readOnly="true">
      <xsd:simpleType>
        <xsd:restriction base="dms:Note">
          <xsd:maxLength value="255"/>
        </xsd:restriction>
      </xsd:simpleType>
    </xsd:element>
    <xsd:element name="MediaLengthInSeconds" ma:index="30" nillable="true" ma:displayName="MediaLengthInSeconds" ma:hidden="true" ma:internalName="MediaLengthInSeconds" ma:readOnly="true">
      <xsd:simpleType>
        <xsd:restriction base="dms:Unknown"/>
      </xsd:simpleType>
    </xsd:element>
    <xsd:element name="lcf76f155ced4ddcb4097134ff3c332f" ma:index="32" nillable="true" ma:taxonomy="true" ma:internalName="lcf76f155ced4ddcb4097134ff3c332f" ma:taxonomyFieldName="MediaServiceImageTags" ma:displayName="Image Tags" ma:readOnly="false" ma:fieldId="{5cf76f15-5ced-4ddc-b409-7134ff3c332f}" ma:taxonomyMulti="true" ma:sspId="38b8c9a8-a4f7-4b01-bd50-13cdb9ee60dd"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d8d2972-f85e-4cfe-9e39-4d46c6967411" elementFormDefault="qualified">
    <xsd:import namespace="http://schemas.microsoft.com/office/2006/documentManagement/types"/>
    <xsd:import namespace="http://schemas.microsoft.com/office/infopath/2007/PartnerControls"/>
    <xsd:element name="Championship" ma:index="4" nillable="true" ma:displayName="Championship" ma:list="{54392c92-e302-4550-816c-7b5102f7751a}" ma:internalName="Championship" ma:readOnly="false" ma:showField="Title" ma:web="ad8d2972-f85e-4cfe-9e39-4d46c6967411">
      <xsd:simpleType>
        <xsd:restriction base="dms:Lookup"/>
      </xsd:simpleType>
    </xsd:element>
    <xsd:element name="Division" ma:index="5" nillable="true" ma:displayName="Division" ma:list="{1ee40c21-3aa7-44be-a011-3a498bf8fc17}" ma:internalName="Division" ma:readOnly="false" ma:showField="Title" ma:web="ad8d2972-f85e-4cfe-9e39-4d46c6967411">
      <xsd:simpleType>
        <xsd:restriction base="dms:Lookup"/>
      </xsd:simpleType>
    </xsd:element>
    <xsd:element name="Committee" ma:index="6" nillable="true" ma:displayName="Committee" ma:list="{cd6f5c86-ed9c-4f44-bffe-6fa078846ee3}" ma:internalName="Committee" ma:readOnly="false" ma:showField="Title" ma:web="ad8d2972-f85e-4cfe-9e39-4d46c6967411">
      <xsd:simpleType>
        <xsd:restriction base="dms:Lookup"/>
      </xsd:simpleType>
    </xsd:element>
    <xsd:element name="Academic_x005f_x002F_Fiscal_x005f_x0020_Year" ma:index="7" nillable="true" ma:displayName="Academic/Fiscal Year" ma:default="n/a" ma:format="Dropdown" ma:internalName="Academic_x002F_Fiscal_x0020_Year" ma:readOnly="false">
      <xsd:simpleType>
        <xsd:restriction base="dms:Choice">
          <xsd:enumeration value="n/a"/>
          <xsd:enumeration value="2005-06"/>
          <xsd:enumeration value="2006-07"/>
          <xsd:enumeration value="2007-08"/>
          <xsd:enumeration value="2008-09"/>
          <xsd:enumeration value="2009-10"/>
          <xsd:enumeration value="2010-11"/>
          <xsd:enumeration value="2011-12"/>
          <xsd:enumeration value="2012-13"/>
          <xsd:enumeration value="2013-14"/>
          <xsd:enumeration value="Other"/>
        </xsd:restriction>
      </xsd:simpleType>
    </xsd:element>
    <xsd:element name="Program" ma:index="10" nillable="true" ma:displayName="Program" ma:list="{a93359b1-f804-4037-bea5-b03e0f6e5151}" ma:internalName="Program" ma:readOnly="false" ma:showField="Title" ma:web="ad8d2972-f85e-4cfe-9e39-4d46c6967411">
      <xsd:simpleType>
        <xsd:restriction base="dms:Lookup"/>
      </xsd:simpleType>
    </xsd:element>
    <xsd:element name="Document_x0020_Description" ma:index="11" nillable="true" ma:displayName="Document Description" ma:internalName="Document_x0020_Description" ma:readOnly="false">
      <xsd:simpleType>
        <xsd:restriction base="dms:Note">
          <xsd:maxLength value="255"/>
        </xsd:restriction>
      </xsd:simpleType>
    </xsd:element>
    <xsd:element name="TaxCatchAll" ma:index="33" nillable="true" ma:displayName="Taxonomy Catch All Column" ma:hidden="true" ma:list="{224b1a57-7e26-4148-91e2-f6da8034995b}" ma:internalName="TaxCatchAll" ma:showField="CatchAllData" ma:web="ad8d2972-f85e-4cfe-9e39-4d46c696741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5b38159-1625-4847-9336-570032e71841" elementFormDefault="qualified">
    <xsd:import namespace="http://schemas.microsoft.com/office/2006/documentManagement/types"/>
    <xsd:import namespace="http://schemas.microsoft.com/office/infopath/2007/PartnerControls"/>
    <xsd:element name="SharedWithUsers" ma:index="25"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6"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2" ma:displayName="Title"/>
        <xsd:element ref="dc:subject" minOccurs="0" maxOccurs="1"/>
        <xsd:element ref="dc:description" minOccurs="0" maxOccurs="1"/>
        <xsd:element name="keywords" minOccurs="0" maxOccurs="1" type="xsd:string" ma:index="9"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documentManagement>
    <Championship xmlns="ad8d2972-f85e-4cfe-9e39-4d46c6967411" xsi:nil="true"/>
    <FINAK xmlns="d40b4a1a-689e-4d4d-aa0b-3ed2d47c654e">true</FINAK>
    <Committee xmlns="ad8d2972-f85e-4cfe-9e39-4d46c6967411" xsi:nil="true"/>
    <Program xmlns="ad8d2972-f85e-4cfe-9e39-4d46c6967411" xsi:nil="true"/>
    <Division xmlns="ad8d2972-f85e-4cfe-9e39-4d46c6967411" xsi:nil="true"/>
    <Document_x0020_Description xmlns="ad8d2972-f85e-4cfe-9e39-4d46c6967411" xsi:nil="true"/>
    <Link xmlns="d40b4a1a-689e-4d4d-aa0b-3ed2d47c654e">
      <Url xsi:nil="true"/>
      <Description xsi:nil="true"/>
    </Link>
    <Academic_x005f_x002F_Fiscal_x005f_x0020_Year xmlns="ad8d2972-f85e-4cfe-9e39-4d46c6967411">n/a</Academic_x005f_x002F_Fiscal_x005f_x0020_Year>
    <Document_x0020_Type xmlns="d40b4a1a-689e-4d4d-aa0b-3ed2d47c654e" xsi:nil="true"/>
    <TaxCatchAll xmlns="ad8d2972-f85e-4cfe-9e39-4d46c6967411" xsi:nil="true"/>
    <lcf76f155ced4ddcb4097134ff3c332f xmlns="d40b4a1a-689e-4d4d-aa0b-3ed2d47c654e">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F56DDD3-58AB-4A2C-BF61-E1878CF8D6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0b4a1a-689e-4d4d-aa0b-3ed2d47c654e"/>
    <ds:schemaRef ds:uri="ad8d2972-f85e-4cfe-9e39-4d46c6967411"/>
    <ds:schemaRef ds:uri="95b38159-1625-4847-9336-570032e718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8597A57E-1C7C-4540-A865-F1EE7E5E0301}">
  <ds:schemaRefs>
    <ds:schemaRef ds:uri="95b38159-1625-4847-9336-570032e71841"/>
    <ds:schemaRef ds:uri="http://purl.org/dc/elements/1.1/"/>
    <ds:schemaRef ds:uri="http://schemas.microsoft.com/office/2006/documentManagement/types"/>
    <ds:schemaRef ds:uri="http://schemas.microsoft.com/office/infopath/2007/PartnerControls"/>
    <ds:schemaRef ds:uri="http://purl.org/dc/terms/"/>
    <ds:schemaRef ds:uri="http://www.w3.org/XML/1998/namespace"/>
    <ds:schemaRef ds:uri="http://purl.org/dc/dcmitype/"/>
    <ds:schemaRef ds:uri="ad8d2972-f85e-4cfe-9e39-4d46c6967411"/>
    <ds:schemaRef ds:uri="http://schemas.openxmlformats.org/package/2006/metadata/core-properties"/>
    <ds:schemaRef ds:uri="d40b4a1a-689e-4d4d-aa0b-3ed2d47c654e"/>
    <ds:schemaRef ds:uri="http://schemas.microsoft.com/office/2006/metadata/properties"/>
  </ds:schemaRefs>
</ds:datastoreItem>
</file>

<file path=customXml/itemProps3.xml><?xml version="1.0" encoding="utf-8"?>
<ds:datastoreItem xmlns:ds="http://schemas.openxmlformats.org/officeDocument/2006/customXml" ds:itemID="{A9811958-011B-4F30-B847-1D046292F3C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74</vt:i4>
      </vt:variant>
      <vt:variant>
        <vt:lpstr>Named Ranges</vt:lpstr>
      </vt:variant>
      <vt:variant>
        <vt:i4>2</vt:i4>
      </vt:variant>
    </vt:vector>
  </HeadingPairs>
  <TitlesOfParts>
    <vt:vector size="76" baseType="lpstr">
      <vt:lpstr>Intro Definition of project</vt:lpstr>
      <vt:lpstr>Intro Disclaimer</vt:lpstr>
      <vt:lpstr>School Information</vt:lpstr>
      <vt:lpstr>TOTALS rev &amp; exp categories</vt:lpstr>
      <vt:lpstr>rev mthd2 ticket sales by sport</vt:lpstr>
      <vt:lpstr>rev mthd2 dir state by sport</vt:lpstr>
      <vt:lpstr>rev mthd2 student fees by sport</vt:lpstr>
      <vt:lpstr>rev mthd2 dir inst'l by sport</vt:lpstr>
      <vt:lpstr>rev mthd2 less-tran to inst by</vt:lpstr>
      <vt:lpstr>rev mthd2 indir inst'l by sport</vt:lpstr>
      <vt:lpstr>rev mthd2 indir inst'l debt ser</vt:lpstr>
      <vt:lpstr>rev mthd2 guarantees by sport</vt:lpstr>
      <vt:lpstr>rev mthd2 contrib. by sport</vt:lpstr>
      <vt:lpstr>rev mthd2 in-kind by sport</vt:lpstr>
      <vt:lpstr>rev mthd2 3rd party by sport</vt:lpstr>
      <vt:lpstr>rev mthd2 media rights by sport</vt:lpstr>
      <vt:lpstr>rev mthd2 ncaa dist by sport</vt:lpstr>
      <vt:lpstr>rev mthd2 conf dist by sport</vt:lpstr>
      <vt:lpstr>rev conf dist bowl by sport</vt:lpstr>
      <vt:lpstr>rev mthd2 pgm sales by sport</vt:lpstr>
      <vt:lpstr>rev mthd2 royalties by sport</vt:lpstr>
      <vt:lpstr>rev mthd2 sports camp by sport</vt:lpstr>
      <vt:lpstr>rev mthd2 endowment by sport</vt:lpstr>
      <vt:lpstr>rev mthd2 other by sport</vt:lpstr>
      <vt:lpstr>rev mthd2 Bowl Rev by sport</vt:lpstr>
      <vt:lpstr>rev mthd2 plant by sport</vt:lpstr>
      <vt:lpstr>rev mthd2 endow contr by sport</vt:lpstr>
      <vt:lpstr>rev mthd2 state sppt by sport</vt:lpstr>
      <vt:lpstr>rev mthd2 subtot non-op rv by s</vt:lpstr>
      <vt:lpstr>exp mthd2 ath aid by sport</vt:lpstr>
      <vt:lpstr>exp mthd2 guarantees by sport</vt:lpstr>
      <vt:lpstr>exp mthd2 coach sal by sport</vt:lpstr>
      <vt:lpstr>exp exp2 coach comp by gender</vt:lpstr>
      <vt:lpstr>exp exp2 M coach comp by spt</vt:lpstr>
      <vt:lpstr>exp exp2 W coach comp by spt</vt:lpstr>
      <vt:lpstr>exp exp2 sppt both by sport</vt:lpstr>
      <vt:lpstr>exp mthd2 sppt sal by sport</vt:lpstr>
      <vt:lpstr>exp mthd2 spt oth comp by sport</vt:lpstr>
      <vt:lpstr>exp mthd2 severance by sport</vt:lpstr>
      <vt:lpstr>exp mthd2 recruiting by sport</vt:lpstr>
      <vt:lpstr>exp mthd2 team travel by sport</vt:lpstr>
      <vt:lpstr>exp mthd2 equipment by sport</vt:lpstr>
      <vt:lpstr>exp mthd2 game exp by sport</vt:lpstr>
      <vt:lpstr>exp mthd2 fund raising by sport</vt:lpstr>
      <vt:lpstr>exp mthd2 sports camp by sport</vt:lpstr>
      <vt:lpstr>exp mthd2 spirit by sport</vt:lpstr>
      <vt:lpstr>exp mthd2 athl facil by sport</vt:lpstr>
      <vt:lpstr>exp mthd2 dir overhead by sport</vt:lpstr>
      <vt:lpstr>exp mthd2 indir inst by sport</vt:lpstr>
      <vt:lpstr>exp mthd2 med ex by sport</vt:lpstr>
      <vt:lpstr>exp mthd2 memb dues by sport</vt:lpstr>
      <vt:lpstr>exp mthd2 st.-athl meal by spor</vt:lpstr>
      <vt:lpstr>exp mthd2 oth op exp by sport</vt:lpstr>
      <vt:lpstr>exp mthd2 Bowl Expense by sport</vt:lpstr>
      <vt:lpstr>exp mthd2 debt service by sport</vt:lpstr>
      <vt:lpstr>exp mthd2 capital exp by sport</vt:lpstr>
      <vt:lpstr>exp mthd2 tot non op exp by spt</vt:lpstr>
      <vt:lpstr>exp mthd2 Bowl Comp by sport</vt:lpstr>
      <vt:lpstr>Addt'l Info Table 1 - Athl Part</vt:lpstr>
      <vt:lpstr>Addt'l Info Table 2A - Head M's</vt:lpstr>
      <vt:lpstr>Addt'l Info Table 2B - Head W's</vt:lpstr>
      <vt:lpstr>Addt'l Info Table 3A - Asst M's</vt:lpstr>
      <vt:lpstr>Addt'l Info Table 3B - Asst W's</vt:lpstr>
      <vt:lpstr>Misc Addt'l Info</vt:lpstr>
      <vt:lpstr>Other Reporting Items</vt:lpstr>
      <vt:lpstr>Revenue Distribution Pell Grant</vt:lpstr>
      <vt:lpstr>Comments</vt:lpstr>
      <vt:lpstr>EADA Output - Op. Expenses</vt:lpstr>
      <vt:lpstr>EADA Output - Revs by Sport (1)</vt:lpstr>
      <vt:lpstr>EADA Output - Revs by Sport (2)</vt:lpstr>
      <vt:lpstr>EADA Output - Exps by Sport (1)</vt:lpstr>
      <vt:lpstr>EADA Output - Exps by Sport (2)</vt:lpstr>
      <vt:lpstr>EADA Output - Misc Info</vt:lpstr>
      <vt:lpstr>original EADA Form</vt:lpstr>
      <vt:lpstr>'original EADA Form'!Print_Area</vt:lpstr>
      <vt:lpstr>'TOTALS rev &amp; exp categories'!Print_Area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EADAForm2</dc:title>
  <dc:subject>Gender-Equity Form '97</dc:subject>
  <dc:creator>ABLER</dc:creator>
  <cp:keywords/>
  <dc:description/>
  <cp:lastModifiedBy>Worlock, Andrea</cp:lastModifiedBy>
  <cp:revision/>
  <dcterms:created xsi:type="dcterms:W3CDTF">1999-08-29T22:27:41Z</dcterms:created>
  <dcterms:modified xsi:type="dcterms:W3CDTF">2023-05-16T20:42:16Z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0x010100005E15BD0F35754FAE9ABDACB714BD22010B0093A2475272D0B147922E2F67BBCFEBCC</vt:lpwstr>
  </property>
  <property fmtid="{D5CDD505-2E9C-101B-9397-08002B2CF9AE}" pid="3" name="AuthorIds_UIVersion_1024">
    <vt:lpwstr>38</vt:lpwstr>
  </property>
  <property fmtid="{D5CDD505-2E9C-101B-9397-08002B2CF9AE}" pid="4" name="MediaServiceImageTags">
    <vt:lpwstr/>
  </property>
</Properties>
</file>